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DeTrabalho"/>
  <mc:AlternateContent xmlns:mc="http://schemas.openxmlformats.org/markup-compatibility/2006">
    <mc:Choice Requires="x15">
      <x15ac:absPath xmlns:x15ac="http://schemas.microsoft.com/office/spreadsheetml/2010/11/ac" url="F:\PROJETOS\Projetos 2022\022 - LUCAS - SEMA PREDIO VERDE\07 - PLANILHA ORÇAMENTARIA\R08\"/>
    </mc:Choice>
  </mc:AlternateContent>
  <xr:revisionPtr revIDLastSave="0" documentId="13_ncr:1_{C7906081-5E45-4A93-86B8-6A1E94AAC1E0}" xr6:coauthVersionLast="47" xr6:coauthVersionMax="47" xr10:uidLastSave="{00000000-0000-0000-0000-000000000000}"/>
  <bookViews>
    <workbookView xWindow="-28920" yWindow="-15" windowWidth="29040" windowHeight="15840" activeTab="1" xr2:uid="{00000000-000D-0000-FFFF-FFFF00000000}"/>
  </bookViews>
  <sheets>
    <sheet name="Resumo do Orçamento" sheetId="5" r:id="rId1"/>
    <sheet name="CRONOGRAMA (2)" sheetId="3" r:id="rId2"/>
  </sheets>
  <definedNames>
    <definedName name="__123Graph_A" hidden="1">#REF!</definedName>
    <definedName name="__123Graph_AGraph1" hidden="1">#REF!</definedName>
    <definedName name="__123Graph_AGraph10" hidden="1">#REF!</definedName>
    <definedName name="__123Graph_AGraph11" hidden="1">#REF!</definedName>
    <definedName name="__123Graph_AGraph12" hidden="1">#REF!</definedName>
    <definedName name="__123Graph_AGraph2" hidden="1">#REF!</definedName>
    <definedName name="__123Graph_AGraph3" hidden="1">#REF!</definedName>
    <definedName name="__123Graph_AGraph4" hidden="1">#REF!</definedName>
    <definedName name="__123Graph_AGraph5" hidden="1">#REF!</definedName>
    <definedName name="__123Graph_AGraph6" hidden="1">#REF!</definedName>
    <definedName name="__123Graph_AGraph7" hidden="1">#REF!</definedName>
    <definedName name="__123Graph_AGraph8" hidden="1">#REF!</definedName>
    <definedName name="__123Graph_AGraph9" hidden="1">#REF!</definedName>
    <definedName name="__123Graph_B" hidden="1">#REF!</definedName>
    <definedName name="__123Graph_BGraph1" hidden="1">#REF!</definedName>
    <definedName name="__123Graph_BGraph10" hidden="1">#REF!</definedName>
    <definedName name="__123Graph_BGraph11" hidden="1">#REF!</definedName>
    <definedName name="__123Graph_BGraph12" hidden="1">#REF!</definedName>
    <definedName name="__123Graph_BGraph2" hidden="1">#REF!</definedName>
    <definedName name="__123Graph_BGraph3" hidden="1">#REF!</definedName>
    <definedName name="__123Graph_BGraph4" hidden="1">#REF!</definedName>
    <definedName name="__123Graph_BGraph5" hidden="1">#REF!</definedName>
    <definedName name="__123Graph_BGraph6" hidden="1">#REF!</definedName>
    <definedName name="__123Graph_BGraph7" hidden="1">#REF!</definedName>
    <definedName name="__123Graph_BGraph8" hidden="1">#REF!</definedName>
    <definedName name="__123Graph_BGraph9" hidden="1">#REF!</definedName>
    <definedName name="__123Graph_X" hidden="1">#REF!</definedName>
    <definedName name="__123Graph_XGraph1" hidden="1">#REF!</definedName>
    <definedName name="__123Graph_XGraph10" hidden="1">#REF!</definedName>
    <definedName name="__123Graph_XGraph11" hidden="1">#REF!</definedName>
    <definedName name="__123Graph_XGraph12" hidden="1">#REF!</definedName>
    <definedName name="__123Graph_XGraph2" hidden="1">#REF!</definedName>
    <definedName name="__123Graph_XGraph3" hidden="1">#REF!</definedName>
    <definedName name="__123Graph_XGraph4" hidden="1">#REF!</definedName>
    <definedName name="__123Graph_XGraph5" hidden="1">#REF!</definedName>
    <definedName name="__123Graph_XGraph6" hidden="1">#REF!</definedName>
    <definedName name="__123Graph_XGraph7" hidden="1">#REF!</definedName>
    <definedName name="__123Graph_XGraph8" hidden="1">#REF!</definedName>
    <definedName name="__123Graph_XGraph9" hidden="1">#REF!</definedName>
    <definedName name="_xlnm._FilterDatabase" hidden="1">#REF!</definedName>
    <definedName name="_Key1" hidden="1">#REF!</definedName>
    <definedName name="_Order1" hidden="1">255</definedName>
    <definedName name="_Order2" hidden="1">255</definedName>
    <definedName name="a" localSheetId="1" hidden="1">{#N/A,#N/A,FALSE,"MO (2)"}</definedName>
    <definedName name="a" hidden="1">{#N/A,#N/A,FALSE,"MO (2)"}</definedName>
    <definedName name="alex" hidden="1">{#N/A,#N/A,FALSE,"MO (2)"}</definedName>
    <definedName name="ant" localSheetId="1" hidden="1">{#N/A,#N/A,FALSE,"MO (2)"}</definedName>
    <definedName name="ant" hidden="1">{#N/A,#N/A,FALSE,"MO (2)"}</definedName>
    <definedName name="ant_1" localSheetId="1" hidden="1">{#N/A,#N/A,FALSE,"MO (2)"}</definedName>
    <definedName name="ant_1" hidden="1">{#N/A,#N/A,FALSE,"MO (2)"}</definedName>
    <definedName name="_xlnm.Print_Area" localSheetId="1">'CRONOGRAMA (2)'!$C$2:$AD$31</definedName>
    <definedName name="as" localSheetId="1" hidden="1">{#N/A,#N/A,FALSE,"MO (2)"}</definedName>
    <definedName name="as" hidden="1">{#N/A,#N/A,FALSE,"MO (2)"}</definedName>
    <definedName name="bbbb" hidden="1">{#N/A,#N/A,FALSE,"MO (2)"}</definedName>
    <definedName name="bueiro" localSheetId="1" hidden="1">{#N/A,#N/A,FALSE,"MO (2)"}</definedName>
    <definedName name="bueiro" hidden="1">{#N/A,#N/A,FALSE,"MO (2)"}</definedName>
    <definedName name="Cron" localSheetId="1" hidden="1">{#N/A,#N/A,FALSE,"MO (2)"}</definedName>
    <definedName name="Cron" hidden="1">{#N/A,#N/A,FALSE,"MO (2)"}</definedName>
    <definedName name="Cron_1" localSheetId="1" hidden="1">{#N/A,#N/A,FALSE,"MO (2)"}</definedName>
    <definedName name="Cron_1" hidden="1">{#N/A,#N/A,FALSE,"MO (2)"}</definedName>
    <definedName name="cronograma" hidden="1">{#N/A,#N/A,TRUE,"Plan1"}</definedName>
    <definedName name="DAS" localSheetId="1" hidden="1">{#N/A,#N/A,FALSE,"MO (2)"}</definedName>
    <definedName name="DAS" hidden="1">{#N/A,#N/A,FALSE,"MO (2)"}</definedName>
    <definedName name="DAS_1" localSheetId="1" hidden="1">{#N/A,#N/A,FALSE,"MO (2)"}</definedName>
    <definedName name="DAS_1" hidden="1">{#N/A,#N/A,FALSE,"MO (2)"}</definedName>
    <definedName name="DDDDE" localSheetId="1" hidden="1">{#N/A,#N/A,FALSE,"MO (2)"}</definedName>
    <definedName name="DDDDE" hidden="1">{#N/A,#N/A,FALSE,"MO (2)"}</definedName>
    <definedName name="DDDDE_1" localSheetId="1" hidden="1">{#N/A,#N/A,FALSE,"MO (2)"}</definedName>
    <definedName name="DDDDE_1" hidden="1">{#N/A,#N/A,FALSE,"MO (2)"}</definedName>
    <definedName name="edefegeh" localSheetId="1" hidden="1">{#N/A,#N/A,FALSE,"MO (2)"}</definedName>
    <definedName name="edefegeh" hidden="1">{#N/A,#N/A,FALSE,"MO (2)"}</definedName>
    <definedName name="edefegeh_1" localSheetId="1" hidden="1">{#N/A,#N/A,FALSE,"MO (2)"}</definedName>
    <definedName name="edefegeh_1" hidden="1">{#N/A,#N/A,FALSE,"MO (2)"}</definedName>
    <definedName name="eng." localSheetId="1" hidden="1">{#N/A,#N/A,FALSE,"MO (2)"}</definedName>
    <definedName name="eng." hidden="1">{#N/A,#N/A,FALSE,"MO (2)"}</definedName>
    <definedName name="eng._1" localSheetId="1" hidden="1">{#N/A,#N/A,FALSE,"MO (2)"}</definedName>
    <definedName name="eng._1" hidden="1">{#N/A,#N/A,FALSE,"MO (2)"}</definedName>
    <definedName name="ENGENHARIA" localSheetId="1" hidden="1">{#N/A,#N/A,FALSE,"MO (2)"}</definedName>
    <definedName name="ENGENHARIA" hidden="1">{#N/A,#N/A,FALSE,"MO (2)"}</definedName>
    <definedName name="ENGENHARIA_1" localSheetId="1" hidden="1">{#N/A,#N/A,FALSE,"MO (2)"}</definedName>
    <definedName name="ENGENHARIA_1" hidden="1">{#N/A,#N/A,FALSE,"MO (2)"}</definedName>
    <definedName name="EU" localSheetId="1" hidden="1">{#N/A,#N/A,FALSE,"MO (2)"}</definedName>
    <definedName name="EU" hidden="1">{#N/A,#N/A,FALSE,"MO (2)"}</definedName>
    <definedName name="EU_1" localSheetId="1" hidden="1">{#N/A,#N/A,FALSE,"MO (2)"}</definedName>
    <definedName name="EU_1" hidden="1">{#N/A,#N/A,FALSE,"MO (2)"}</definedName>
    <definedName name="ffg" localSheetId="1" hidden="1">{#N/A,#N/A,FALSE,"MO (2)"}</definedName>
    <definedName name="ffg" hidden="1">{#N/A,#N/A,FALSE,"MO (2)"}</definedName>
    <definedName name="ffg_1" localSheetId="1" hidden="1">{#N/A,#N/A,FALSE,"MO (2)"}</definedName>
    <definedName name="ffg_1" hidden="1">{#N/A,#N/A,FALSE,"MO (2)"}</definedName>
    <definedName name="fgff" hidden="1">{#N/A,#N/A,FALSE,"MO (2)"}</definedName>
    <definedName name="fghji" localSheetId="1" hidden="1">{#N/A,#N/A,FALSE,"MO (2)"}</definedName>
    <definedName name="fghji" hidden="1">{#N/A,#N/A,FALSE,"MO (2)"}</definedName>
    <definedName name="fghji_1" localSheetId="1" hidden="1">{#N/A,#N/A,FALSE,"MO (2)"}</definedName>
    <definedName name="fghji_1" hidden="1">{#N/A,#N/A,FALSE,"MO (2)"}</definedName>
    <definedName name="gfgh" localSheetId="1" hidden="1">{#N/A,#N/A,FALSE,"MO (2)"}</definedName>
    <definedName name="gfgh" hidden="1">{#N/A,#N/A,FALSE,"MO (2)"}</definedName>
    <definedName name="gfgh_1" localSheetId="1" hidden="1">{#N/A,#N/A,FALSE,"MO (2)"}</definedName>
    <definedName name="gfgh_1" hidden="1">{#N/A,#N/A,FALSE,"MO (2)"}</definedName>
    <definedName name="jkhjkjkg" localSheetId="1" hidden="1">{#N/A,#N/A,FALSE,"MO (2)"}</definedName>
    <definedName name="jkhjkjkg" hidden="1">{#N/A,#N/A,FALSE,"MO (2)"}</definedName>
    <definedName name="jkhjkjkg_1" localSheetId="1" hidden="1">{#N/A,#N/A,FALSE,"MO (2)"}</definedName>
    <definedName name="jkhjkjkg_1" hidden="1">{#N/A,#N/A,FALSE,"MO (2)"}</definedName>
    <definedName name="la" hidden="1">{#N/A,#N/A,FALSE,"MO (2)"}</definedName>
    <definedName name="med" localSheetId="1" hidden="1">{#N/A,#N/A,FALSE,"MO (2)"}</definedName>
    <definedName name="med" hidden="1">{#N/A,#N/A,FALSE,"MO (2)"}</definedName>
    <definedName name="med_1" localSheetId="1" hidden="1">{#N/A,#N/A,FALSE,"MO (2)"}</definedName>
    <definedName name="med_1" hidden="1">{#N/A,#N/A,FALSE,"MO (2)"}</definedName>
    <definedName name="resumo3" localSheetId="1" hidden="1">{#N/A,#N/A,FALSE,"MO (2)"}</definedName>
    <definedName name="resumo3" hidden="1">{#N/A,#N/A,FALSE,"MO (2)"}</definedName>
    <definedName name="resumo3_1" localSheetId="1" hidden="1">{#N/A,#N/A,FALSE,"MO (2)"}</definedName>
    <definedName name="resumo3_1" hidden="1">{#N/A,#N/A,FALSE,"MO (2)"}</definedName>
    <definedName name="resumou" hidden="1">{#N/A,#N/A,TRUE,"Plan1"}</definedName>
    <definedName name="SADERA" localSheetId="1" hidden="1">{#N/A,#N/A,FALSE,"MO (2)"}</definedName>
    <definedName name="SADERA" hidden="1">{#N/A,#N/A,FALSE,"MO (2)"}</definedName>
    <definedName name="SADERA_1" localSheetId="1" hidden="1">{#N/A,#N/A,FALSE,"MO (2)"}</definedName>
    <definedName name="SADERA_1" hidden="1">{#N/A,#N/A,FALSE,"MO (2)"}</definedName>
    <definedName name="saderadesa" localSheetId="1" hidden="1">{#N/A,#N/A,FALSE,"MO (2)"}</definedName>
    <definedName name="saderadesa" hidden="1">{#N/A,#N/A,FALSE,"MO (2)"}</definedName>
    <definedName name="saderadesa_1" localSheetId="1" hidden="1">{#N/A,#N/A,FALSE,"MO (2)"}</definedName>
    <definedName name="saderadesa_1" hidden="1">{#N/A,#N/A,FALSE,"MO (2)"}</definedName>
    <definedName name="saderasa" localSheetId="1" hidden="1">{#N/A,#N/A,FALSE,"MO (2)"}</definedName>
    <definedName name="saderasa" hidden="1">{#N/A,#N/A,FALSE,"MO (2)"}</definedName>
    <definedName name="saderasa_1" localSheetId="1" hidden="1">{#N/A,#N/A,FALSE,"MO (2)"}</definedName>
    <definedName name="saderasa_1" hidden="1">{#N/A,#N/A,FALSE,"MO (2)"}</definedName>
    <definedName name="saderefe" localSheetId="1" hidden="1">{#N/A,#N/A,FALSE,"MO (2)"}</definedName>
    <definedName name="saderefe" hidden="1">{#N/A,#N/A,FALSE,"MO (2)"}</definedName>
    <definedName name="saderefe_1" localSheetId="1" hidden="1">{#N/A,#N/A,FALSE,"MO (2)"}</definedName>
    <definedName name="saderefe_1" hidden="1">{#N/A,#N/A,FALSE,"MO (2)"}</definedName>
    <definedName name="salete" localSheetId="1" hidden="1">{#N/A,#N/A,FALSE,"MO (2)"}</definedName>
    <definedName name="salete" hidden="1">{#N/A,#N/A,FALSE,"MO (2)"}</definedName>
    <definedName name="salete.com" localSheetId="1" hidden="1">{#N/A,#N/A,FALSE,"MO (2)"}</definedName>
    <definedName name="salete.com" hidden="1">{#N/A,#N/A,FALSE,"MO (2)"}</definedName>
    <definedName name="salete.com_1" localSheetId="1" hidden="1">{#N/A,#N/A,FALSE,"MO (2)"}</definedName>
    <definedName name="salete.com_1" hidden="1">{#N/A,#N/A,FALSE,"MO (2)"}</definedName>
    <definedName name="salete_1" localSheetId="1" hidden="1">{#N/A,#N/A,FALSE,"MO (2)"}</definedName>
    <definedName name="salete_1" hidden="1">{#N/A,#N/A,FALSE,"MO (2)"}</definedName>
    <definedName name="salete333" localSheetId="1" hidden="1">{#N/A,#N/A,FALSE,"MO (2)"}</definedName>
    <definedName name="salete333" hidden="1">{#N/A,#N/A,FALSE,"MO (2)"}</definedName>
    <definedName name="salete333_1" localSheetId="1" hidden="1">{#N/A,#N/A,FALSE,"MO (2)"}</definedName>
    <definedName name="salete333_1" hidden="1">{#N/A,#N/A,FALSE,"MO (2)"}</definedName>
    <definedName name="SASA" localSheetId="1" hidden="1">{#N/A,#N/A,FALSE,"MO (2)"}</definedName>
    <definedName name="SASA" hidden="1">{#N/A,#N/A,FALSE,"MO (2)"}</definedName>
    <definedName name="sasa.com" localSheetId="1" hidden="1">{#N/A,#N/A,FALSE,"MO (2)"}</definedName>
    <definedName name="sasa.com" hidden="1">{#N/A,#N/A,FALSE,"MO (2)"}</definedName>
    <definedName name="sasa.com_1" localSheetId="1" hidden="1">{#N/A,#N/A,FALSE,"MO (2)"}</definedName>
    <definedName name="sasa.com_1" hidden="1">{#N/A,#N/A,FALSE,"MO (2)"}</definedName>
    <definedName name="SASA_1" localSheetId="1" hidden="1">{#N/A,#N/A,FALSE,"MO (2)"}</definedName>
    <definedName name="SASA_1" hidden="1">{#N/A,#N/A,FALSE,"MO (2)"}</definedName>
    <definedName name="sasaasa" localSheetId="1" hidden="1">{#N/A,#N/A,FALSE,"MO (2)"}</definedName>
    <definedName name="sasaasa" hidden="1">{#N/A,#N/A,FALSE,"MO (2)"}</definedName>
    <definedName name="sasaasa_1" localSheetId="1" hidden="1">{#N/A,#N/A,FALSE,"MO (2)"}</definedName>
    <definedName name="sasaasa_1" hidden="1">{#N/A,#N/A,FALSE,"MO (2)"}</definedName>
    <definedName name="sasadasas" localSheetId="1" hidden="1">{#N/A,#N/A,FALSE,"MO (2)"}</definedName>
    <definedName name="sasadasas" hidden="1">{#N/A,#N/A,FALSE,"MO (2)"}</definedName>
    <definedName name="sasadasas_1" localSheetId="1" hidden="1">{#N/A,#N/A,FALSE,"MO (2)"}</definedName>
    <definedName name="sasadasas_1" hidden="1">{#N/A,#N/A,FALSE,"MO (2)"}</definedName>
    <definedName name="sasadefadesa" localSheetId="1" hidden="1">{#N/A,#N/A,FALSE,"MO (2)"}</definedName>
    <definedName name="sasadefadesa" hidden="1">{#N/A,#N/A,FALSE,"MO (2)"}</definedName>
    <definedName name="sasadefadesa_1" localSheetId="1" hidden="1">{#N/A,#N/A,FALSE,"MO (2)"}</definedName>
    <definedName name="sasadefadesa_1" hidden="1">{#N/A,#N/A,FALSE,"MO (2)"}</definedName>
    <definedName name="SASASA" hidden="1">{#N/A,#N/A,FALSE,"MO (2)"}</definedName>
    <definedName name="sfsfsfs" localSheetId="1" hidden="1">{#N/A,#N/A,FALSE,"MO (2)"}</definedName>
    <definedName name="sfsfsfs" hidden="1">{#N/A,#N/A,FALSE,"MO (2)"}</definedName>
    <definedName name="SS" localSheetId="1" hidden="1">{#N/A,#N/A,FALSE,"MO (2)"}</definedName>
    <definedName name="SS" hidden="1">{#N/A,#N/A,FALSE,"MO (2)"}</definedName>
    <definedName name="SS_1" localSheetId="1" hidden="1">{#N/A,#N/A,FALSE,"MO (2)"}</definedName>
    <definedName name="SS_1" hidden="1">{#N/A,#N/A,FALSE,"MO (2)"}</definedName>
    <definedName name="SSS" localSheetId="1" hidden="1">{#N/A,#N/A,FALSE,"MO (2)"}</definedName>
    <definedName name="SSS" hidden="1">{#N/A,#N/A,FALSE,"MO (2)"}</definedName>
    <definedName name="SSS_1" localSheetId="1" hidden="1">{#N/A,#N/A,FALSE,"MO (2)"}</definedName>
    <definedName name="SSS_1" hidden="1">{#N/A,#N/A,FALSE,"MO (2)"}</definedName>
    <definedName name="Tachas" hidden="1">{#N/A,#N/A,TRUE,"Plan1"}</definedName>
    <definedName name="vvv" localSheetId="1" hidden="1">{#N/A,#N/A,FALSE,"MO (2)"}</definedName>
    <definedName name="vvv" hidden="1">{#N/A,#N/A,FALSE,"MO (2)"}</definedName>
    <definedName name="vvv_1" localSheetId="1" hidden="1">{#N/A,#N/A,FALSE,"MO (2)"}</definedName>
    <definedName name="vvv_1" hidden="1">{#N/A,#N/A,FALSE,"MO (2)"}</definedName>
    <definedName name="wrn.mo2." localSheetId="1" hidden="1">{#N/A,#N/A,FALSE,"MO (2)"}</definedName>
    <definedName name="wrn.mo2." hidden="1">{#N/A,#N/A,FALSE,"MO (2)"}</definedName>
    <definedName name="wrn.mo2._1" localSheetId="1" hidden="1">{#N/A,#N/A,FALSE,"MO (2)"}</definedName>
    <definedName name="wrn.mo2._1" hidden="1">{#N/A,#N/A,FALSE,"MO (2)"}</definedName>
    <definedName name="wrn.Orçamento." localSheetId="1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wrn.relext." localSheetId="1" hidden="1">{#N/A,#N/A,TRUE,"Plan1"}</definedName>
    <definedName name="wrn.relext." hidden="1">{#N/A,#N/A,TRUE,"Plan1"}</definedName>
    <definedName name="wrn.relext._1" localSheetId="1" hidden="1">{#N/A,#N/A,TRUE,"Plan1"}</definedName>
    <definedName name="wrn.relext._1" hidden="1">{#N/A,#N/A,TRUE,"Plan1"}</definedName>
    <definedName name="Y" hidden="1">{#N/A,#N/A,FALSE,"MO (2)"}</definedName>
    <definedName name="z" localSheetId="1" hidden="1">{#N/A,#N/A,FALSE,"MO (2)"}</definedName>
    <definedName name="z" hidden="1">{#N/A,#N/A,FALSE,"MO (2)"}</definedName>
    <definedName name="z_1" localSheetId="1" hidden="1">{#N/A,#N/A,FALSE,"MO (2)"}</definedName>
    <definedName name="z_1" hidden="1">{#N/A,#N/A,FALSE,"MO (2)"}</definedName>
    <definedName name="zaza" localSheetId="1" hidden="1">{#N/A,#N/A,FALSE,"MO (2)"}</definedName>
    <definedName name="zaza" hidden="1">{#N/A,#N/A,FALSE,"MO (2)"}</definedName>
    <definedName name="zaza_1" localSheetId="1" hidden="1">{#N/A,#N/A,FALSE,"MO (2)"}</definedName>
    <definedName name="zaza_1" hidden="1">{#N/A,#N/A,FALSE,"MO (2)"}</definedName>
  </definedNames>
  <calcPr calcId="191029"/>
</workbook>
</file>

<file path=xl/calcChain.xml><?xml version="1.0" encoding="utf-8"?>
<calcChain xmlns="http://schemas.openxmlformats.org/spreadsheetml/2006/main">
  <c r="K50" i="5" l="1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AC30" i="3"/>
  <c r="AD23" i="3" s="1"/>
  <c r="AF28" i="3"/>
  <c r="AA28" i="3"/>
  <c r="Y28" i="3"/>
  <c r="W28" i="3"/>
  <c r="U28" i="3"/>
  <c r="S28" i="3"/>
  <c r="Q28" i="3"/>
  <c r="O28" i="3"/>
  <c r="M28" i="3"/>
  <c r="K28" i="3"/>
  <c r="I28" i="3"/>
  <c r="G28" i="3"/>
  <c r="E28" i="3"/>
  <c r="C28" i="3"/>
  <c r="AF27" i="3"/>
  <c r="AA27" i="3"/>
  <c r="Y27" i="3"/>
  <c r="W27" i="3"/>
  <c r="U27" i="3"/>
  <c r="S27" i="3"/>
  <c r="Q27" i="3"/>
  <c r="O27" i="3"/>
  <c r="M27" i="3"/>
  <c r="K27" i="3"/>
  <c r="I27" i="3"/>
  <c r="G27" i="3"/>
  <c r="E27" i="3"/>
  <c r="C27" i="3"/>
  <c r="AF26" i="3"/>
  <c r="AA26" i="3"/>
  <c r="Y26" i="3"/>
  <c r="W26" i="3"/>
  <c r="U26" i="3"/>
  <c r="S26" i="3"/>
  <c r="Q26" i="3"/>
  <c r="O26" i="3"/>
  <c r="M26" i="3"/>
  <c r="K26" i="3"/>
  <c r="I26" i="3"/>
  <c r="G26" i="3"/>
  <c r="E26" i="3"/>
  <c r="C26" i="3"/>
  <c r="AF25" i="3"/>
  <c r="AA25" i="3"/>
  <c r="Y25" i="3"/>
  <c r="W25" i="3"/>
  <c r="U25" i="3"/>
  <c r="S25" i="3"/>
  <c r="Q25" i="3"/>
  <c r="O25" i="3"/>
  <c r="M25" i="3"/>
  <c r="K25" i="3"/>
  <c r="I25" i="3"/>
  <c r="G25" i="3"/>
  <c r="E25" i="3"/>
  <c r="C25" i="3"/>
  <c r="AF24" i="3"/>
  <c r="AA24" i="3"/>
  <c r="Y24" i="3"/>
  <c r="W24" i="3"/>
  <c r="U24" i="3"/>
  <c r="S24" i="3"/>
  <c r="Q24" i="3"/>
  <c r="O24" i="3"/>
  <c r="M24" i="3"/>
  <c r="K24" i="3"/>
  <c r="I24" i="3"/>
  <c r="G24" i="3"/>
  <c r="E24" i="3"/>
  <c r="C24" i="3"/>
  <c r="AF23" i="3"/>
  <c r="AA23" i="3"/>
  <c r="Y23" i="3"/>
  <c r="W23" i="3"/>
  <c r="U23" i="3"/>
  <c r="S23" i="3"/>
  <c r="Q23" i="3"/>
  <c r="O23" i="3"/>
  <c r="M23" i="3"/>
  <c r="K23" i="3"/>
  <c r="I23" i="3"/>
  <c r="G23" i="3"/>
  <c r="E23" i="3"/>
  <c r="C23" i="3"/>
  <c r="AF22" i="3"/>
  <c r="AA22" i="3"/>
  <c r="Y22" i="3"/>
  <c r="W22" i="3"/>
  <c r="U22" i="3"/>
  <c r="S22" i="3"/>
  <c r="Q22" i="3"/>
  <c r="O22" i="3"/>
  <c r="M22" i="3"/>
  <c r="K22" i="3"/>
  <c r="I22" i="3"/>
  <c r="G22" i="3"/>
  <c r="E22" i="3"/>
  <c r="C22" i="3"/>
  <c r="AF21" i="3"/>
  <c r="AA21" i="3"/>
  <c r="Y21" i="3"/>
  <c r="W21" i="3"/>
  <c r="U21" i="3"/>
  <c r="S21" i="3"/>
  <c r="Q21" i="3"/>
  <c r="O21" i="3"/>
  <c r="M21" i="3"/>
  <c r="K21" i="3"/>
  <c r="I21" i="3"/>
  <c r="G21" i="3"/>
  <c r="E21" i="3"/>
  <c r="C21" i="3"/>
  <c r="AF20" i="3"/>
  <c r="AA20" i="3"/>
  <c r="Y20" i="3"/>
  <c r="W20" i="3"/>
  <c r="U20" i="3"/>
  <c r="S20" i="3"/>
  <c r="Q20" i="3"/>
  <c r="O20" i="3"/>
  <c r="M20" i="3"/>
  <c r="K20" i="3"/>
  <c r="I20" i="3"/>
  <c r="G20" i="3"/>
  <c r="E20" i="3"/>
  <c r="C20" i="3"/>
  <c r="AF19" i="3"/>
  <c r="AA19" i="3"/>
  <c r="Y19" i="3"/>
  <c r="W19" i="3"/>
  <c r="U19" i="3"/>
  <c r="S19" i="3"/>
  <c r="Q19" i="3"/>
  <c r="O19" i="3"/>
  <c r="M19" i="3"/>
  <c r="K19" i="3"/>
  <c r="I19" i="3"/>
  <c r="G19" i="3"/>
  <c r="E19" i="3"/>
  <c r="C19" i="3"/>
  <c r="AF18" i="3"/>
  <c r="AA18" i="3"/>
  <c r="Y18" i="3"/>
  <c r="W18" i="3"/>
  <c r="U18" i="3"/>
  <c r="S18" i="3"/>
  <c r="Q18" i="3"/>
  <c r="O18" i="3"/>
  <c r="M18" i="3"/>
  <c r="K18" i="3"/>
  <c r="I18" i="3"/>
  <c r="G18" i="3"/>
  <c r="E18" i="3"/>
  <c r="C18" i="3"/>
  <c r="AF17" i="3"/>
  <c r="AA17" i="3"/>
  <c r="Y17" i="3"/>
  <c r="W17" i="3"/>
  <c r="U17" i="3"/>
  <c r="S17" i="3"/>
  <c r="Q17" i="3"/>
  <c r="O17" i="3"/>
  <c r="M17" i="3"/>
  <c r="K17" i="3"/>
  <c r="I17" i="3"/>
  <c r="G17" i="3"/>
  <c r="E17" i="3"/>
  <c r="C17" i="3"/>
  <c r="AF16" i="3"/>
  <c r="AA16" i="3"/>
  <c r="Y16" i="3"/>
  <c r="W16" i="3"/>
  <c r="U16" i="3"/>
  <c r="S16" i="3"/>
  <c r="Q16" i="3"/>
  <c r="O16" i="3"/>
  <c r="M16" i="3"/>
  <c r="K16" i="3"/>
  <c r="I16" i="3"/>
  <c r="G16" i="3"/>
  <c r="E16" i="3"/>
  <c r="C16" i="3"/>
  <c r="AF15" i="3"/>
  <c r="AA15" i="3"/>
  <c r="Y15" i="3"/>
  <c r="W15" i="3"/>
  <c r="U15" i="3"/>
  <c r="S15" i="3"/>
  <c r="Q15" i="3"/>
  <c r="O15" i="3"/>
  <c r="M15" i="3"/>
  <c r="K15" i="3"/>
  <c r="I15" i="3"/>
  <c r="G15" i="3"/>
  <c r="E15" i="3"/>
  <c r="C15" i="3"/>
  <c r="AF14" i="3"/>
  <c r="AA14" i="3"/>
  <c r="Y14" i="3"/>
  <c r="W14" i="3"/>
  <c r="U14" i="3"/>
  <c r="S14" i="3"/>
  <c r="Q14" i="3"/>
  <c r="O14" i="3"/>
  <c r="M14" i="3"/>
  <c r="K14" i="3"/>
  <c r="I14" i="3"/>
  <c r="G14" i="3"/>
  <c r="E14" i="3"/>
  <c r="C14" i="3"/>
  <c r="AF13" i="3"/>
  <c r="AA13" i="3"/>
  <c r="Y13" i="3"/>
  <c r="W13" i="3"/>
  <c r="U13" i="3"/>
  <c r="S13" i="3"/>
  <c r="Q13" i="3"/>
  <c r="O13" i="3"/>
  <c r="M13" i="3"/>
  <c r="K13" i="3"/>
  <c r="I13" i="3"/>
  <c r="G13" i="3"/>
  <c r="E13" i="3"/>
  <c r="C13" i="3"/>
  <c r="AF12" i="3"/>
  <c r="AA12" i="3"/>
  <c r="Y12" i="3"/>
  <c r="W12" i="3"/>
  <c r="U12" i="3"/>
  <c r="S12" i="3"/>
  <c r="Q12" i="3"/>
  <c r="O12" i="3"/>
  <c r="M12" i="3"/>
  <c r="K12" i="3"/>
  <c r="I12" i="3"/>
  <c r="G12" i="3"/>
  <c r="E12" i="3"/>
  <c r="C12" i="3"/>
  <c r="AF11" i="3"/>
  <c r="AA11" i="3"/>
  <c r="Y11" i="3"/>
  <c r="W11" i="3"/>
  <c r="U11" i="3"/>
  <c r="S11" i="3"/>
  <c r="Q11" i="3"/>
  <c r="O11" i="3"/>
  <c r="M11" i="3"/>
  <c r="K11" i="3"/>
  <c r="I11" i="3"/>
  <c r="G11" i="3"/>
  <c r="E11" i="3"/>
  <c r="C11" i="3"/>
  <c r="AF10" i="3"/>
  <c r="AA10" i="3"/>
  <c r="Y10" i="3"/>
  <c r="W10" i="3"/>
  <c r="U10" i="3"/>
  <c r="S10" i="3"/>
  <c r="Q10" i="3"/>
  <c r="O10" i="3"/>
  <c r="M10" i="3"/>
  <c r="K10" i="3"/>
  <c r="I10" i="3"/>
  <c r="G10" i="3"/>
  <c r="E10" i="3"/>
  <c r="C10" i="3"/>
  <c r="C9" i="3"/>
  <c r="L9" i="3" l="1"/>
  <c r="K9" i="3" s="1"/>
  <c r="K30" i="3" s="1"/>
  <c r="L30" i="3" s="1"/>
  <c r="R9" i="3"/>
  <c r="Q9" i="3" s="1"/>
  <c r="Q30" i="3" s="1"/>
  <c r="R30" i="3" s="1"/>
  <c r="AB9" i="3"/>
  <c r="AA9" i="3" s="1"/>
  <c r="AA30" i="3" s="1"/>
  <c r="AB30" i="3" s="1"/>
  <c r="T9" i="3"/>
  <c r="S9" i="3" s="1"/>
  <c r="S30" i="3" s="1"/>
  <c r="T30" i="3" s="1"/>
  <c r="F9" i="3"/>
  <c r="E9" i="3" s="1"/>
  <c r="E30" i="3" s="1"/>
  <c r="H9" i="3"/>
  <c r="G9" i="3" s="1"/>
  <c r="G30" i="3" s="1"/>
  <c r="H30" i="3" s="1"/>
  <c r="J9" i="3"/>
  <c r="I9" i="3" s="1"/>
  <c r="I30" i="3" s="1"/>
  <c r="J30" i="3" s="1"/>
  <c r="V9" i="3"/>
  <c r="U9" i="3" s="1"/>
  <c r="U30" i="3" s="1"/>
  <c r="V30" i="3" s="1"/>
  <c r="X9" i="3"/>
  <c r="W9" i="3" s="1"/>
  <c r="W30" i="3" s="1"/>
  <c r="X30" i="3" s="1"/>
  <c r="N9" i="3"/>
  <c r="M9" i="3" s="1"/>
  <c r="M30" i="3" s="1"/>
  <c r="N30" i="3" s="1"/>
  <c r="P9" i="3"/>
  <c r="O9" i="3" s="1"/>
  <c r="O30" i="3" s="1"/>
  <c r="P30" i="3" s="1"/>
  <c r="Z9" i="3"/>
  <c r="Y9" i="3" s="1"/>
  <c r="Y30" i="3" s="1"/>
  <c r="Z30" i="3" s="1"/>
  <c r="AD24" i="3"/>
  <c r="AC31" i="3"/>
  <c r="AD25" i="3"/>
  <c r="AD22" i="3"/>
  <c r="AD21" i="3"/>
  <c r="AD10" i="3"/>
  <c r="AD19" i="3"/>
  <c r="AD18" i="3"/>
  <c r="AD26" i="3"/>
  <c r="AD20" i="3"/>
  <c r="AD9" i="3"/>
  <c r="AD17" i="3"/>
  <c r="AD16" i="3"/>
  <c r="AD15" i="3"/>
  <c r="AD14" i="3"/>
  <c r="AD13" i="3"/>
  <c r="AD12" i="3"/>
  <c r="AD28" i="3"/>
  <c r="AD11" i="3"/>
  <c r="AD27" i="3"/>
  <c r="AF9" i="3" l="1"/>
  <c r="AD30" i="3"/>
  <c r="AD31" i="3" s="1"/>
  <c r="F30" i="3"/>
  <c r="F31" i="3" s="1"/>
  <c r="G31" i="3"/>
  <c r="E31" i="3"/>
  <c r="H31" i="3" l="1"/>
  <c r="I31" i="3"/>
  <c r="J31" i="3" l="1"/>
  <c r="K31" i="3"/>
  <c r="L31" i="3" l="1"/>
  <c r="M31" i="3"/>
  <c r="N31" i="3" l="1"/>
  <c r="O31" i="3"/>
  <c r="P31" i="3" l="1"/>
  <c r="Q31" i="3"/>
  <c r="R31" i="3" l="1"/>
  <c r="S31" i="3"/>
  <c r="T31" i="3" l="1"/>
  <c r="U31" i="3"/>
  <c r="V31" i="3" l="1"/>
  <c r="W31" i="3"/>
  <c r="X31" i="3" l="1"/>
  <c r="Y31" i="3"/>
  <c r="Z31" i="3" l="1"/>
  <c r="AA31" i="3"/>
  <c r="AB31" i="3" s="1"/>
</calcChain>
</file>

<file path=xl/sharedStrings.xml><?xml version="1.0" encoding="utf-8"?>
<sst xmlns="http://schemas.openxmlformats.org/spreadsheetml/2006/main" count="163" uniqueCount="130">
  <si>
    <t>Obra</t>
  </si>
  <si>
    <t>Bancos</t>
  </si>
  <si>
    <t>B.D.I.</t>
  </si>
  <si>
    <t>Encargos Sociais</t>
  </si>
  <si>
    <t xml:space="preserve">SINAPI - 11/2023 - Mato Grosso
</t>
  </si>
  <si>
    <t>22,23%</t>
  </si>
  <si>
    <t>Não Desonerado: 
Horista: 107,58%
Mensalista: 66,49%</t>
  </si>
  <si>
    <t>Item</t>
  </si>
  <si>
    <t>Descrição</t>
  </si>
  <si>
    <t>Total</t>
  </si>
  <si>
    <t>Peso (%)</t>
  </si>
  <si>
    <t xml:space="preserve"> 1 </t>
  </si>
  <si>
    <t>ADMINISTRAÇÃO LOCAL</t>
  </si>
  <si>
    <t xml:space="preserve"> 2 </t>
  </si>
  <si>
    <t>CANTEIRO DE OBRAS</t>
  </si>
  <si>
    <t xml:space="preserve"> 3 </t>
  </si>
  <si>
    <t>REMOÇÕES E DEMOLIÇÕES</t>
  </si>
  <si>
    <t xml:space="preserve"> 4 </t>
  </si>
  <si>
    <t>SERVIÇOS AUXILIARES</t>
  </si>
  <si>
    <t xml:space="preserve"> 4.1 </t>
  </si>
  <si>
    <t>DIVISÃO DE TAPUMES PARA EXECUÇÃO DA REFORMA</t>
  </si>
  <si>
    <t xml:space="preserve"> 4.2 </t>
  </si>
  <si>
    <t>TAPUMES EXTERNOS</t>
  </si>
  <si>
    <t xml:space="preserve"> 4.3 </t>
  </si>
  <si>
    <t>ANDAIMES INTERNOS</t>
  </si>
  <si>
    <t xml:space="preserve"> 5 </t>
  </si>
  <si>
    <t>IMPERMEABILIZAÇÃO</t>
  </si>
  <si>
    <t xml:space="preserve"> 6 </t>
  </si>
  <si>
    <t>ESTRUTURA METALICA DO BRISE</t>
  </si>
  <si>
    <t xml:space="preserve"> 6.1 </t>
  </si>
  <si>
    <t>ESTRUTURA BRISE</t>
  </si>
  <si>
    <t xml:space="preserve"> 6.2 </t>
  </si>
  <si>
    <t>PASSARELA</t>
  </si>
  <si>
    <t xml:space="preserve"> 7 </t>
  </si>
  <si>
    <t>REVESTIMENTOS CERAMICOS</t>
  </si>
  <si>
    <t xml:space="preserve"> 8 </t>
  </si>
  <si>
    <t>FECHAMENTOS E  VEDAÇÕES</t>
  </si>
  <si>
    <t xml:space="preserve"> 9 </t>
  </si>
  <si>
    <t>LAJES</t>
  </si>
  <si>
    <t xml:space="preserve"> 11 </t>
  </si>
  <si>
    <t>FORROS DE GESSO</t>
  </si>
  <si>
    <t xml:space="preserve"> 12 </t>
  </si>
  <si>
    <t>PINTURA</t>
  </si>
  <si>
    <t xml:space="preserve"> 12.1 </t>
  </si>
  <si>
    <t>PINTURAS INTERNAS</t>
  </si>
  <si>
    <t xml:space="preserve"> 12.2 </t>
  </si>
  <si>
    <t>PINTURAS EXTERNAS</t>
  </si>
  <si>
    <t xml:space="preserve"> 13 </t>
  </si>
  <si>
    <t>ESQUADRIAS</t>
  </si>
  <si>
    <t xml:space="preserve"> 13.1 </t>
  </si>
  <si>
    <t>PORTAS</t>
  </si>
  <si>
    <t xml:space="preserve"> 13.2 </t>
  </si>
  <si>
    <t>JANELAS/DIVISÓRIAS</t>
  </si>
  <si>
    <t xml:space="preserve"> 14 </t>
  </si>
  <si>
    <t>INCENDIO</t>
  </si>
  <si>
    <t xml:space="preserve"> 15 </t>
  </si>
  <si>
    <t>SISTEMA DE PROTEÇÃO CONTRA DESCARGAS ATMOSFÉRICAS (SPDA)</t>
  </si>
  <si>
    <t xml:space="preserve"> 16 </t>
  </si>
  <si>
    <t>INSTALAÇÕES ELETRICAS - BAIXA TENSÃO</t>
  </si>
  <si>
    <t xml:space="preserve"> 16.1 </t>
  </si>
  <si>
    <t>ELETROCALHA</t>
  </si>
  <si>
    <t xml:space="preserve"> 16.2 </t>
  </si>
  <si>
    <t>ELETRODUTOS</t>
  </si>
  <si>
    <t xml:space="preserve"> 16.3 </t>
  </si>
  <si>
    <t>FIAÇÃO</t>
  </si>
  <si>
    <t xml:space="preserve"> 16.4 </t>
  </si>
  <si>
    <t>DISPOSITIVO ELETRICOS EBUTIDOS</t>
  </si>
  <si>
    <t xml:space="preserve"> 16.5 </t>
  </si>
  <si>
    <t>QUADROS DE DISTRIBUIÇÃO</t>
  </si>
  <si>
    <t xml:space="preserve"> 16.6 </t>
  </si>
  <si>
    <t>DISPOSITIVOS DE PROTEÇÃO</t>
  </si>
  <si>
    <t xml:space="preserve"> 16.7 </t>
  </si>
  <si>
    <t>LUMINÁRIAS E ACESSÓRIOS</t>
  </si>
  <si>
    <t xml:space="preserve"> 19 </t>
  </si>
  <si>
    <t>INSTALAÇOES ELETRICAS - ALARME DE INCENDIO</t>
  </si>
  <si>
    <t xml:space="preserve"> 20 </t>
  </si>
  <si>
    <t>INSTALAÇÕES DE CABEAMENTO ESTRUTURADO</t>
  </si>
  <si>
    <t xml:space="preserve"> 20.1 </t>
  </si>
  <si>
    <t xml:space="preserve"> 20.2 </t>
  </si>
  <si>
    <t>ELETRODUTO</t>
  </si>
  <si>
    <t xml:space="preserve"> 20.3 </t>
  </si>
  <si>
    <t>DISPOSITIVOS DE REDE DE CABEAMENTO</t>
  </si>
  <si>
    <t xml:space="preserve"> 20.4 </t>
  </si>
  <si>
    <t>EQUIPAMENTOS DE CABEAMENTO</t>
  </si>
  <si>
    <t xml:space="preserve"> 20.5 </t>
  </si>
  <si>
    <t>CABEAMENTO DE TELECOMUNICAÇÃO</t>
  </si>
  <si>
    <t xml:space="preserve"> 21 </t>
  </si>
  <si>
    <t>CLIMATIZAÇÃO</t>
  </si>
  <si>
    <t xml:space="preserve"> 21.1 </t>
  </si>
  <si>
    <t>DUTOS DE CLIMATIZAÇÃO</t>
  </si>
  <si>
    <t xml:space="preserve"> 21.2 </t>
  </si>
  <si>
    <t>UNIDADES EVAPORADORAS</t>
  </si>
  <si>
    <t xml:space="preserve"> 21.3 </t>
  </si>
  <si>
    <t>CONDENSADORAS</t>
  </si>
  <si>
    <t xml:space="preserve"> 21.4 </t>
  </si>
  <si>
    <t>REDE DE REFRIGERAÇÃO</t>
  </si>
  <si>
    <t xml:space="preserve"> 21.5 </t>
  </si>
  <si>
    <t>DRENOS DAS EVAPORADORAS</t>
  </si>
  <si>
    <t xml:space="preserve"> 22 </t>
  </si>
  <si>
    <t>SERVIÇOS FINAIS E LIMPEZA DE OBRA</t>
  </si>
  <si>
    <t xml:space="preserve"> 23 </t>
  </si>
  <si>
    <t>SUBESTAÇÃO</t>
  </si>
  <si>
    <t>Total sem BDI</t>
  </si>
  <si>
    <t>Total do BDI</t>
  </si>
  <si>
    <t>Total Geral</t>
  </si>
  <si>
    <t>_______________________________________________________________
Délcio Mueller
Engenheiro Civil</t>
  </si>
  <si>
    <t>Planilha Orçamentária Resumida</t>
  </si>
  <si>
    <t>OBRA:</t>
  </si>
  <si>
    <t>LOCAL:</t>
  </si>
  <si>
    <t>DATA:</t>
  </si>
  <si>
    <t>CRONOGRAMA FÍSICO-FINANCEIRO</t>
  </si>
  <si>
    <t>ITEM</t>
  </si>
  <si>
    <t>DESCRIÇÃO DO SERVIÇO</t>
  </si>
  <si>
    <t>30 DIAS</t>
  </si>
  <si>
    <t>%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</si>
  <si>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</si>
  <si>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</si>
  <si>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</si>
  <si>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</si>
  <si>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</si>
  <si>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</si>
  <si>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</si>
  <si>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</si>
  <si>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</si>
  <si>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</si>
  <si>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</si>
  <si>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TOTAL</t>
  </si>
  <si>
    <t>VALOR TOTAL</t>
  </si>
  <si>
    <t>VALOR ACUMULADO</t>
  </si>
  <si>
    <t>REFORMA SEMA - PREDIO VERDE RUA C, ESQUINA COM A RUA F,
CENTRO POLÍTICO ADMINISTRATIVO, CUIABÁ -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</si>
</sst>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%"/>
    <numFmt numFmtId="165" formatCode="_(* #,##0.00_);_(* \(#,##0.00\);_(* &quot;-&quot;??_);_(@_)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3"/>
      <name val="Arial"/>
      <family val="2"/>
    </font>
    <font>
      <sz val="3"/>
      <name val="Arial"/>
      <family val="2"/>
    </font>
    <font>
      <sz val="12"/>
      <name val="Arial Rounded MT Bold"/>
      <family val="2"/>
    </font>
    <font>
      <b/>
      <sz val="14"/>
      <name val="Aptos Display"/>
      <family val="1"/>
      <scheme val="major"/>
    </font>
    <font>
      <b/>
      <sz val="10"/>
      <name val="Arial"/>
      <family val="2"/>
    </font>
    <font>
      <b/>
      <sz val="18"/>
      <name val="Arial"/>
      <family val="2"/>
    </font>
    <font>
      <b/>
      <sz val="1"/>
      <name val="Arial"/>
      <family val="2"/>
    </font>
    <font>
      <sz val="1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i/>
      <sz val="12"/>
      <color indexed="8"/>
      <name val="Arial"/>
      <family val="2"/>
    </font>
    <font>
      <sz val="11"/>
      <name val="Arial"/>
      <family val="2"/>
    </font>
    <font>
      <sz val="1"/>
      <name val="Times New Roman"/>
      <family val="1"/>
    </font>
    <font>
      <i/>
      <sz val="1"/>
      <color indexed="8"/>
      <name val="Arial"/>
      <family val="2"/>
    </font>
    <font>
      <b/>
      <i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</cellStyleXfs>
  <cellXfs count="65">
    <xf numFmtId="0" fontId="0" fillId="0" borderId="0" xfId="0"/>
    <xf numFmtId="0" fontId="1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1" fillId="3" borderId="1" xfId="0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4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right" vertical="top" wrapText="1"/>
    </xf>
    <xf numFmtId="0" fontId="4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0" fontId="6" fillId="4" borderId="0" xfId="1" applyFont="1" applyFill="1" applyAlignment="1">
      <alignment horizontal="right" vertical="center"/>
    </xf>
    <xf numFmtId="0" fontId="7" fillId="5" borderId="0" xfId="1" applyFont="1" applyFill="1" applyAlignment="1">
      <alignment horizontal="center" vertical="center"/>
    </xf>
    <xf numFmtId="0" fontId="7" fillId="5" borderId="0" xfId="1" applyFont="1" applyFill="1" applyAlignment="1">
      <alignment vertical="center" wrapText="1"/>
    </xf>
    <xf numFmtId="4" fontId="7" fillId="5" borderId="0" xfId="1" applyNumberFormat="1" applyFont="1" applyFill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/>
    <xf numFmtId="0" fontId="8" fillId="4" borderId="2" xfId="2" applyFont="1" applyFill="1" applyBorder="1" applyAlignment="1">
      <alignment horizontal="left" vertical="center"/>
    </xf>
    <xf numFmtId="0" fontId="9" fillId="4" borderId="0" xfId="3" applyFont="1" applyFill="1" applyAlignment="1">
      <alignment vertical="center"/>
    </xf>
    <xf numFmtId="0" fontId="9" fillId="4" borderId="3" xfId="3" applyFont="1" applyFill="1" applyBorder="1" applyAlignment="1">
      <alignment vertical="center"/>
    </xf>
    <xf numFmtId="0" fontId="5" fillId="0" borderId="0" xfId="4"/>
    <xf numFmtId="0" fontId="8" fillId="4" borderId="4" xfId="2" applyFont="1" applyFill="1" applyBorder="1" applyAlignment="1">
      <alignment horizontal="left" vertical="center"/>
    </xf>
    <xf numFmtId="14" fontId="9" fillId="4" borderId="5" xfId="3" applyNumberFormat="1" applyFont="1" applyFill="1" applyBorder="1" applyAlignment="1">
      <alignment horizontal="left" vertical="center"/>
    </xf>
    <xf numFmtId="14" fontId="9" fillId="4" borderId="5" xfId="3" applyNumberFormat="1" applyFont="1" applyFill="1" applyBorder="1" applyAlignment="1">
      <alignment vertical="center"/>
    </xf>
    <xf numFmtId="14" fontId="9" fillId="4" borderId="6" xfId="3" applyNumberFormat="1" applyFont="1" applyFill="1" applyBorder="1" applyAlignment="1">
      <alignment vertical="center"/>
    </xf>
    <xf numFmtId="0" fontId="10" fillId="4" borderId="0" xfId="1" applyFont="1" applyFill="1" applyAlignment="1">
      <alignment horizontal="right" vertical="center"/>
    </xf>
    <xf numFmtId="0" fontId="5" fillId="0" borderId="0" xfId="1" applyAlignment="1">
      <alignment vertical="center"/>
    </xf>
    <xf numFmtId="4" fontId="12" fillId="4" borderId="0" xfId="1" applyNumberFormat="1" applyFont="1" applyFill="1" applyAlignment="1">
      <alignment horizontal="right" vertical="center"/>
    </xf>
    <xf numFmtId="4" fontId="12" fillId="4" borderId="7" xfId="1" applyNumberFormat="1" applyFont="1" applyFill="1" applyBorder="1" applyAlignment="1">
      <alignment horizontal="right" vertical="center"/>
    </xf>
    <xf numFmtId="0" fontId="12" fillId="4" borderId="8" xfId="1" applyFont="1" applyFill="1" applyBorder="1" applyAlignment="1">
      <alignment vertical="center" wrapText="1"/>
    </xf>
    <xf numFmtId="0" fontId="12" fillId="4" borderId="8" xfId="1" applyFont="1" applyFill="1" applyBorder="1" applyAlignment="1">
      <alignment horizontal="center" vertical="center" wrapText="1"/>
    </xf>
    <xf numFmtId="4" fontId="13" fillId="4" borderId="8" xfId="1" applyNumberFormat="1" applyFont="1" applyFill="1" applyBorder="1" applyAlignment="1">
      <alignment vertical="center"/>
    </xf>
    <xf numFmtId="4" fontId="13" fillId="4" borderId="9" xfId="1" applyNumberFormat="1" applyFont="1" applyFill="1" applyBorder="1" applyAlignment="1">
      <alignment vertical="center"/>
    </xf>
    <xf numFmtId="4" fontId="13" fillId="4" borderId="0" xfId="1" applyNumberFormat="1" applyFont="1" applyFill="1" applyAlignment="1">
      <alignment vertical="center"/>
    </xf>
    <xf numFmtId="0" fontId="10" fillId="0" borderId="10" xfId="1" applyFont="1" applyBorder="1" applyAlignment="1">
      <alignment horizontal="center"/>
    </xf>
    <xf numFmtId="0" fontId="14" fillId="0" borderId="10" xfId="4" applyFont="1" applyBorder="1" applyAlignment="1">
      <alignment horizontal="center"/>
    </xf>
    <xf numFmtId="0" fontId="5" fillId="0" borderId="0" xfId="1" applyAlignment="1">
      <alignment horizontal="center" vertical="center"/>
    </xf>
    <xf numFmtId="0" fontId="15" fillId="4" borderId="11" xfId="1" applyFont="1" applyFill="1" applyBorder="1" applyAlignment="1">
      <alignment horizontal="center" vertical="center" wrapText="1"/>
    </xf>
    <xf numFmtId="4" fontId="16" fillId="4" borderId="12" xfId="4" applyNumberFormat="1" applyFont="1" applyFill="1" applyBorder="1" applyAlignment="1">
      <alignment wrapText="1"/>
    </xf>
    <xf numFmtId="165" fontId="17" fillId="7" borderId="12" xfId="5" applyFont="1" applyFill="1" applyBorder="1"/>
    <xf numFmtId="165" fontId="17" fillId="4" borderId="12" xfId="5" applyFont="1" applyFill="1" applyBorder="1"/>
    <xf numFmtId="43" fontId="18" fillId="0" borderId="0" xfId="4" applyNumberFormat="1" applyFont="1"/>
    <xf numFmtId="0" fontId="13" fillId="0" borderId="0" xfId="1" applyFont="1"/>
    <xf numFmtId="4" fontId="15" fillId="8" borderId="13" xfId="4" applyNumberFormat="1" applyFont="1" applyFill="1" applyBorder="1" applyAlignment="1">
      <alignment wrapText="1"/>
    </xf>
    <xf numFmtId="4" fontId="19" fillId="8" borderId="14" xfId="4" applyNumberFormat="1" applyFont="1" applyFill="1" applyBorder="1" applyAlignment="1">
      <alignment wrapText="1"/>
    </xf>
    <xf numFmtId="165" fontId="20" fillId="8" borderId="14" xfId="5" applyFont="1" applyFill="1" applyBorder="1"/>
    <xf numFmtId="165" fontId="20" fillId="8" borderId="15" xfId="5" applyFont="1" applyFill="1" applyBorder="1"/>
    <xf numFmtId="0" fontId="13" fillId="0" borderId="0" xfId="4" applyFont="1"/>
    <xf numFmtId="165" fontId="21" fillId="8" borderId="10" xfId="5" applyFont="1" applyFill="1" applyBorder="1"/>
    <xf numFmtId="165" fontId="5" fillId="0" borderId="0" xfId="4" applyNumberFormat="1"/>
    <xf numFmtId="16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top" wrapText="1"/>
    </xf>
    <xf numFmtId="4" fontId="3" fillId="3" borderId="0" xfId="0" applyNumberFormat="1" applyFont="1" applyFill="1" applyAlignment="1">
      <alignment horizontal="right" vertical="top" wrapText="1"/>
    </xf>
    <xf numFmtId="0" fontId="4" fillId="3" borderId="0" xfId="0" applyFont="1" applyFill="1" applyAlignment="1">
      <alignment horizontal="center" vertical="top" wrapText="1"/>
    </xf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1" fillId="3" borderId="1" xfId="0" applyFont="1" applyFill="1" applyBorder="1" applyAlignment="1">
      <alignment horizontal="left" vertical="top" wrapText="1"/>
    </xf>
    <xf numFmtId="0" fontId="11" fillId="6" borderId="2" xfId="1" applyFont="1" applyFill="1" applyBorder="1" applyAlignment="1">
      <alignment horizontal="center" vertical="center"/>
    </xf>
    <xf numFmtId="0" fontId="11" fillId="6" borderId="0" xfId="1" applyFont="1" applyFill="1" applyAlignment="1">
      <alignment horizontal="center" vertical="center"/>
    </xf>
    <xf numFmtId="0" fontId="11" fillId="6" borderId="3" xfId="1" applyFont="1" applyFill="1" applyBorder="1" applyAlignment="1">
      <alignment horizontal="center" vertical="center"/>
    </xf>
    <xf numFmtId="0" fontId="14" fillId="8" borderId="10" xfId="4" applyFont="1" applyFill="1" applyBorder="1" applyAlignment="1">
      <alignment horizontal="left"/>
    </xf>
  </cellXfs>
  <cellStyles count="6">
    <cellStyle name="Normal" xfId="0" builtinId="0"/>
    <cellStyle name="Normal 10 2 2" xfId="3" xr:uid="{A6470F29-845E-4A50-B04C-59FDE30D34A0}"/>
    <cellStyle name="Normal 2 2 10" xfId="4" xr:uid="{C4C71116-C92B-4434-821F-D68B3F550320}"/>
    <cellStyle name="Normal 2 2 4" xfId="2" xr:uid="{13451C4E-D215-497C-A03C-048F19F45B4A}"/>
    <cellStyle name="Normal 6 2 4 2" xfId="1" xr:uid="{FC7B6248-2E7E-45A2-A251-CBFB4348E540}"/>
    <cellStyle name="Vírgula 2 10" xfId="5" xr:uid="{A151C7D1-B355-471D-9FC1-D87EC6065DA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4CA22-059B-40C0-BE9E-E9675118233B}">
  <sheetPr>
    <pageSetUpPr fitToPage="1"/>
  </sheetPr>
  <dimension ref="A1:K56"/>
  <sheetViews>
    <sheetView showOutlineSymbols="0" showWhiteSpace="0" zoomScale="85" zoomScaleNormal="85" workbookViewId="0">
      <selection activeCell="D22" sqref="D22:I22"/>
    </sheetView>
  </sheetViews>
  <sheetFormatPr defaultRowHeight="14.25" x14ac:dyDescent="0.2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8" width="10" bestFit="1" customWidth="1"/>
    <col min="9" max="9" width="7" customWidth="1"/>
    <col min="10" max="10" width="17.25" customWidth="1"/>
    <col min="11" max="11" width="18.125" bestFit="1" customWidth="1"/>
  </cols>
  <sheetData>
    <row r="1" spans="1:11" ht="15" x14ac:dyDescent="0.2">
      <c r="A1" s="1"/>
      <c r="B1" s="1"/>
      <c r="C1" s="1"/>
      <c r="D1" s="1" t="s">
        <v>0</v>
      </c>
      <c r="E1" s="1" t="s">
        <v>1</v>
      </c>
      <c r="F1" s="58" t="s">
        <v>2</v>
      </c>
      <c r="G1" s="58"/>
      <c r="H1" s="58"/>
      <c r="I1" s="58" t="s">
        <v>3</v>
      </c>
      <c r="J1" s="58"/>
      <c r="K1" s="58"/>
    </row>
    <row r="2" spans="1:11" ht="80.099999999999994" customHeight="1" x14ac:dyDescent="0.2">
      <c r="A2" s="2"/>
      <c r="B2" s="2"/>
      <c r="C2" s="2"/>
      <c r="D2" s="2" t="s">
        <v>129</v>
      </c>
      <c r="E2" s="2" t="s">
        <v>4</v>
      </c>
      <c r="F2" s="52" t="s">
        <v>5</v>
      </c>
      <c r="G2" s="52"/>
      <c r="H2" s="52"/>
      <c r="I2" s="52" t="s">
        <v>6</v>
      </c>
      <c r="J2" s="52"/>
      <c r="K2" s="52"/>
    </row>
    <row r="3" spans="1:11" ht="15" x14ac:dyDescent="0.25">
      <c r="A3" s="59" t="s">
        <v>106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30" customHeight="1" x14ac:dyDescent="0.2">
      <c r="A4" s="60" t="s">
        <v>7</v>
      </c>
      <c r="B4" s="60"/>
      <c r="C4" s="60"/>
      <c r="D4" s="60" t="s">
        <v>8</v>
      </c>
      <c r="E4" s="60"/>
      <c r="F4" s="60"/>
      <c r="G4" s="60"/>
      <c r="H4" s="60"/>
      <c r="I4" s="60"/>
      <c r="J4" s="3" t="s">
        <v>9</v>
      </c>
      <c r="K4" s="3" t="s">
        <v>10</v>
      </c>
    </row>
    <row r="5" spans="1:11" ht="20.25" customHeight="1" x14ac:dyDescent="0.2">
      <c r="A5" s="56" t="s">
        <v>11</v>
      </c>
      <c r="B5" s="56"/>
      <c r="C5" s="56"/>
      <c r="D5" s="56" t="s">
        <v>12</v>
      </c>
      <c r="E5" s="56"/>
      <c r="F5" s="56"/>
      <c r="G5" s="56"/>
      <c r="H5" s="56"/>
      <c r="I5" s="56"/>
      <c r="J5" s="4">
        <v>674307.12</v>
      </c>
      <c r="K5" s="5">
        <f t="shared" ref="K5:K50" si="0">J5 / 9998691.96</f>
        <v>6.7439533360721712E-2</v>
      </c>
    </row>
    <row r="6" spans="1:11" ht="20.25" customHeight="1" x14ac:dyDescent="0.2">
      <c r="A6" s="56" t="s">
        <v>13</v>
      </c>
      <c r="B6" s="56"/>
      <c r="C6" s="56"/>
      <c r="D6" s="56" t="s">
        <v>14</v>
      </c>
      <c r="E6" s="56"/>
      <c r="F6" s="56"/>
      <c r="G6" s="56"/>
      <c r="H6" s="56"/>
      <c r="I6" s="56"/>
      <c r="J6" s="4">
        <v>224267.83</v>
      </c>
      <c r="K6" s="5">
        <f t="shared" si="0"/>
        <v>2.2429716896688951E-2</v>
      </c>
    </row>
    <row r="7" spans="1:11" ht="20.25" customHeight="1" x14ac:dyDescent="0.2">
      <c r="A7" s="56" t="s">
        <v>15</v>
      </c>
      <c r="B7" s="56"/>
      <c r="C7" s="56"/>
      <c r="D7" s="56" t="s">
        <v>16</v>
      </c>
      <c r="E7" s="56"/>
      <c r="F7" s="56"/>
      <c r="G7" s="56"/>
      <c r="H7" s="56"/>
      <c r="I7" s="56"/>
      <c r="J7" s="4">
        <v>350832.13</v>
      </c>
      <c r="K7" s="5">
        <f t="shared" si="0"/>
        <v>3.508780262493455E-2</v>
      </c>
    </row>
    <row r="8" spans="1:11" ht="20.25" customHeight="1" x14ac:dyDescent="0.2">
      <c r="A8" s="56" t="s">
        <v>17</v>
      </c>
      <c r="B8" s="56"/>
      <c r="C8" s="56"/>
      <c r="D8" s="56" t="s">
        <v>18</v>
      </c>
      <c r="E8" s="56"/>
      <c r="F8" s="56"/>
      <c r="G8" s="56"/>
      <c r="H8" s="56"/>
      <c r="I8" s="56"/>
      <c r="J8" s="4">
        <v>198705.45</v>
      </c>
      <c r="K8" s="5">
        <f t="shared" si="0"/>
        <v>1.987314448679145E-2</v>
      </c>
    </row>
    <row r="9" spans="1:11" ht="20.25" customHeight="1" x14ac:dyDescent="0.2">
      <c r="A9" s="57" t="s">
        <v>19</v>
      </c>
      <c r="B9" s="57"/>
      <c r="C9" s="57"/>
      <c r="D9" s="57" t="s">
        <v>20</v>
      </c>
      <c r="E9" s="57"/>
      <c r="F9" s="57"/>
      <c r="G9" s="57"/>
      <c r="H9" s="57"/>
      <c r="I9" s="57"/>
      <c r="J9" s="50">
        <v>21348.36</v>
      </c>
      <c r="K9" s="49">
        <f t="shared" si="0"/>
        <v>2.1351152816192968E-3</v>
      </c>
    </row>
    <row r="10" spans="1:11" ht="20.25" customHeight="1" x14ac:dyDescent="0.2">
      <c r="A10" s="57" t="s">
        <v>21</v>
      </c>
      <c r="B10" s="57"/>
      <c r="C10" s="57"/>
      <c r="D10" s="57" t="s">
        <v>22</v>
      </c>
      <c r="E10" s="57"/>
      <c r="F10" s="57"/>
      <c r="G10" s="57"/>
      <c r="H10" s="57"/>
      <c r="I10" s="57"/>
      <c r="J10" s="50">
        <v>49260.639999999999</v>
      </c>
      <c r="K10" s="49">
        <f t="shared" si="0"/>
        <v>4.9267084331698916E-3</v>
      </c>
    </row>
    <row r="11" spans="1:11" ht="20.25" customHeight="1" x14ac:dyDescent="0.2">
      <c r="A11" s="57" t="s">
        <v>23</v>
      </c>
      <c r="B11" s="57"/>
      <c r="C11" s="57"/>
      <c r="D11" s="57" t="s">
        <v>24</v>
      </c>
      <c r="E11" s="57"/>
      <c r="F11" s="57"/>
      <c r="G11" s="57"/>
      <c r="H11" s="57"/>
      <c r="I11" s="57"/>
      <c r="J11" s="50">
        <v>128096.45</v>
      </c>
      <c r="K11" s="49">
        <f t="shared" si="0"/>
        <v>1.281132077200226E-2</v>
      </c>
    </row>
    <row r="12" spans="1:11" ht="20.25" customHeight="1" x14ac:dyDescent="0.2">
      <c r="A12" s="56" t="s">
        <v>25</v>
      </c>
      <c r="B12" s="56"/>
      <c r="C12" s="56"/>
      <c r="D12" s="56" t="s">
        <v>26</v>
      </c>
      <c r="E12" s="56"/>
      <c r="F12" s="56"/>
      <c r="G12" s="56"/>
      <c r="H12" s="56"/>
      <c r="I12" s="56"/>
      <c r="J12" s="4">
        <v>16575.09</v>
      </c>
      <c r="K12" s="5">
        <f t="shared" si="0"/>
        <v>1.6577258371704051E-3</v>
      </c>
    </row>
    <row r="13" spans="1:11" ht="20.25" customHeight="1" x14ac:dyDescent="0.2">
      <c r="A13" s="56" t="s">
        <v>27</v>
      </c>
      <c r="B13" s="56"/>
      <c r="C13" s="56"/>
      <c r="D13" s="56" t="s">
        <v>28</v>
      </c>
      <c r="E13" s="56"/>
      <c r="F13" s="56"/>
      <c r="G13" s="56"/>
      <c r="H13" s="56"/>
      <c r="I13" s="56"/>
      <c r="J13" s="4">
        <v>524251.9</v>
      </c>
      <c r="K13" s="5">
        <f t="shared" si="0"/>
        <v>5.2432048321648661E-2</v>
      </c>
    </row>
    <row r="14" spans="1:11" ht="20.25" customHeight="1" x14ac:dyDescent="0.2">
      <c r="A14" s="57" t="s">
        <v>29</v>
      </c>
      <c r="B14" s="57"/>
      <c r="C14" s="57"/>
      <c r="D14" s="57" t="s">
        <v>30</v>
      </c>
      <c r="E14" s="57"/>
      <c r="F14" s="57"/>
      <c r="G14" s="57"/>
      <c r="H14" s="57"/>
      <c r="I14" s="57"/>
      <c r="J14" s="50">
        <v>317515.28000000003</v>
      </c>
      <c r="K14" s="49">
        <f t="shared" si="0"/>
        <v>3.1755681770198267E-2</v>
      </c>
    </row>
    <row r="15" spans="1:11" ht="20.25" customHeight="1" x14ac:dyDescent="0.2">
      <c r="A15" s="57" t="s">
        <v>31</v>
      </c>
      <c r="B15" s="57"/>
      <c r="C15" s="57"/>
      <c r="D15" s="57" t="s">
        <v>32</v>
      </c>
      <c r="E15" s="57"/>
      <c r="F15" s="57"/>
      <c r="G15" s="57"/>
      <c r="H15" s="57"/>
      <c r="I15" s="57"/>
      <c r="J15" s="50">
        <v>206736.62</v>
      </c>
      <c r="K15" s="49">
        <f t="shared" si="0"/>
        <v>2.0676366551450394E-2</v>
      </c>
    </row>
    <row r="16" spans="1:11" ht="20.25" customHeight="1" x14ac:dyDescent="0.2">
      <c r="A16" s="56" t="s">
        <v>33</v>
      </c>
      <c r="B16" s="56"/>
      <c r="C16" s="56"/>
      <c r="D16" s="56" t="s">
        <v>34</v>
      </c>
      <c r="E16" s="56"/>
      <c r="F16" s="56"/>
      <c r="G16" s="56"/>
      <c r="H16" s="56"/>
      <c r="I16" s="56"/>
      <c r="J16" s="4">
        <v>606510.87</v>
      </c>
      <c r="K16" s="5">
        <f t="shared" si="0"/>
        <v>6.0659021442640779E-2</v>
      </c>
    </row>
    <row r="17" spans="1:11" ht="20.25" customHeight="1" x14ac:dyDescent="0.2">
      <c r="A17" s="56" t="s">
        <v>35</v>
      </c>
      <c r="B17" s="56"/>
      <c r="C17" s="56"/>
      <c r="D17" s="56" t="s">
        <v>36</v>
      </c>
      <c r="E17" s="56"/>
      <c r="F17" s="56"/>
      <c r="G17" s="56"/>
      <c r="H17" s="56"/>
      <c r="I17" s="56"/>
      <c r="J17" s="4">
        <v>198574.12</v>
      </c>
      <c r="K17" s="5">
        <f t="shared" si="0"/>
        <v>1.9860009768717785E-2</v>
      </c>
    </row>
    <row r="18" spans="1:11" ht="20.25" customHeight="1" x14ac:dyDescent="0.2">
      <c r="A18" s="56" t="s">
        <v>37</v>
      </c>
      <c r="B18" s="56"/>
      <c r="C18" s="56"/>
      <c r="D18" s="56" t="s">
        <v>38</v>
      </c>
      <c r="E18" s="56"/>
      <c r="F18" s="56"/>
      <c r="G18" s="56"/>
      <c r="H18" s="56"/>
      <c r="I18" s="56"/>
      <c r="J18" s="4">
        <v>13243.49</v>
      </c>
      <c r="K18" s="5">
        <f t="shared" si="0"/>
        <v>1.3245222528087562E-3</v>
      </c>
    </row>
    <row r="19" spans="1:11" ht="20.25" customHeight="1" x14ac:dyDescent="0.2">
      <c r="A19" s="56" t="s">
        <v>39</v>
      </c>
      <c r="B19" s="56"/>
      <c r="C19" s="56"/>
      <c r="D19" s="56" t="s">
        <v>40</v>
      </c>
      <c r="E19" s="56"/>
      <c r="F19" s="56"/>
      <c r="G19" s="56"/>
      <c r="H19" s="56"/>
      <c r="I19" s="56"/>
      <c r="J19" s="4">
        <v>466455.12</v>
      </c>
      <c r="K19" s="5">
        <f t="shared" si="0"/>
        <v>4.6651614217746135E-2</v>
      </c>
    </row>
    <row r="20" spans="1:11" ht="20.25" customHeight="1" x14ac:dyDescent="0.2">
      <c r="A20" s="56" t="s">
        <v>41</v>
      </c>
      <c r="B20" s="56"/>
      <c r="C20" s="56"/>
      <c r="D20" s="56" t="s">
        <v>42</v>
      </c>
      <c r="E20" s="56"/>
      <c r="F20" s="56"/>
      <c r="G20" s="56"/>
      <c r="H20" s="56"/>
      <c r="I20" s="56"/>
      <c r="J20" s="4">
        <v>794496.04</v>
      </c>
      <c r="K20" s="5">
        <f t="shared" si="0"/>
        <v>7.9459997685537256E-2</v>
      </c>
    </row>
    <row r="21" spans="1:11" ht="20.25" customHeight="1" x14ac:dyDescent="0.2">
      <c r="A21" s="57" t="s">
        <v>43</v>
      </c>
      <c r="B21" s="57"/>
      <c r="C21" s="57"/>
      <c r="D21" s="57" t="s">
        <v>44</v>
      </c>
      <c r="E21" s="57"/>
      <c r="F21" s="57"/>
      <c r="G21" s="57"/>
      <c r="H21" s="57"/>
      <c r="I21" s="57"/>
      <c r="J21" s="50">
        <v>70263.649999999994</v>
      </c>
      <c r="K21" s="49">
        <f t="shared" si="0"/>
        <v>7.0272841968820879E-3</v>
      </c>
    </row>
    <row r="22" spans="1:11" ht="20.25" customHeight="1" x14ac:dyDescent="0.2">
      <c r="A22" s="57" t="s">
        <v>45</v>
      </c>
      <c r="B22" s="57"/>
      <c r="C22" s="57"/>
      <c r="D22" s="57" t="s">
        <v>46</v>
      </c>
      <c r="E22" s="57"/>
      <c r="F22" s="57"/>
      <c r="G22" s="57"/>
      <c r="H22" s="57"/>
      <c r="I22" s="57"/>
      <c r="J22" s="50">
        <v>724232.39</v>
      </c>
      <c r="K22" s="49">
        <f t="shared" si="0"/>
        <v>7.2432713488655168E-2</v>
      </c>
    </row>
    <row r="23" spans="1:11" ht="20.25" customHeight="1" x14ac:dyDescent="0.2">
      <c r="A23" s="56" t="s">
        <v>47</v>
      </c>
      <c r="B23" s="56"/>
      <c r="C23" s="56"/>
      <c r="D23" s="56" t="s">
        <v>48</v>
      </c>
      <c r="E23" s="56"/>
      <c r="F23" s="56"/>
      <c r="G23" s="56"/>
      <c r="H23" s="56"/>
      <c r="I23" s="56"/>
      <c r="J23" s="4">
        <v>95097.2</v>
      </c>
      <c r="K23" s="5">
        <f t="shared" si="0"/>
        <v>9.510964072144492E-3</v>
      </c>
    </row>
    <row r="24" spans="1:11" ht="20.25" customHeight="1" x14ac:dyDescent="0.2">
      <c r="A24" s="57" t="s">
        <v>49</v>
      </c>
      <c r="B24" s="57"/>
      <c r="C24" s="57"/>
      <c r="D24" s="57" t="s">
        <v>50</v>
      </c>
      <c r="E24" s="57"/>
      <c r="F24" s="57"/>
      <c r="G24" s="57"/>
      <c r="H24" s="57"/>
      <c r="I24" s="57"/>
      <c r="J24" s="50">
        <v>53937.62</v>
      </c>
      <c r="K24" s="49">
        <f t="shared" si="0"/>
        <v>5.3944676179422972E-3</v>
      </c>
    </row>
    <row r="25" spans="1:11" ht="20.25" customHeight="1" x14ac:dyDescent="0.2">
      <c r="A25" s="57" t="s">
        <v>51</v>
      </c>
      <c r="B25" s="57"/>
      <c r="C25" s="57"/>
      <c r="D25" s="57" t="s">
        <v>52</v>
      </c>
      <c r="E25" s="57"/>
      <c r="F25" s="57"/>
      <c r="G25" s="57"/>
      <c r="H25" s="57"/>
      <c r="I25" s="57"/>
      <c r="J25" s="50">
        <v>41159.58</v>
      </c>
      <c r="K25" s="49">
        <f t="shared" si="0"/>
        <v>4.1164964542021957E-3</v>
      </c>
    </row>
    <row r="26" spans="1:11" ht="20.25" customHeight="1" x14ac:dyDescent="0.2">
      <c r="A26" s="56" t="s">
        <v>53</v>
      </c>
      <c r="B26" s="56"/>
      <c r="C26" s="56"/>
      <c r="D26" s="56" t="s">
        <v>54</v>
      </c>
      <c r="E26" s="56"/>
      <c r="F26" s="56"/>
      <c r="G26" s="56"/>
      <c r="H26" s="56"/>
      <c r="I26" s="56"/>
      <c r="J26" s="4">
        <v>82962.720000000001</v>
      </c>
      <c r="K26" s="5">
        <f t="shared" si="0"/>
        <v>8.2973573275278694E-3</v>
      </c>
    </row>
    <row r="27" spans="1:11" ht="20.25" customHeight="1" x14ac:dyDescent="0.2">
      <c r="A27" s="56" t="s">
        <v>55</v>
      </c>
      <c r="B27" s="56"/>
      <c r="C27" s="56"/>
      <c r="D27" s="56" t="s">
        <v>56</v>
      </c>
      <c r="E27" s="56"/>
      <c r="F27" s="56"/>
      <c r="G27" s="56"/>
      <c r="H27" s="56"/>
      <c r="I27" s="56"/>
      <c r="J27" s="4">
        <v>74122.7</v>
      </c>
      <c r="K27" s="5">
        <f t="shared" si="0"/>
        <v>7.4132396814032856E-3</v>
      </c>
    </row>
    <row r="28" spans="1:11" ht="20.25" customHeight="1" x14ac:dyDescent="0.2">
      <c r="A28" s="56" t="s">
        <v>57</v>
      </c>
      <c r="B28" s="56"/>
      <c r="C28" s="56"/>
      <c r="D28" s="56" t="s">
        <v>58</v>
      </c>
      <c r="E28" s="56"/>
      <c r="F28" s="56"/>
      <c r="G28" s="56"/>
      <c r="H28" s="56"/>
      <c r="I28" s="56"/>
      <c r="J28" s="4">
        <v>1082721.76</v>
      </c>
      <c r="K28" s="5">
        <f t="shared" si="0"/>
        <v>0.10828634028645483</v>
      </c>
    </row>
    <row r="29" spans="1:11" ht="20.25" customHeight="1" x14ac:dyDescent="0.2">
      <c r="A29" s="57" t="s">
        <v>59</v>
      </c>
      <c r="B29" s="57"/>
      <c r="C29" s="57"/>
      <c r="D29" s="57" t="s">
        <v>60</v>
      </c>
      <c r="E29" s="57"/>
      <c r="F29" s="57"/>
      <c r="G29" s="57"/>
      <c r="H29" s="57"/>
      <c r="I29" s="57"/>
      <c r="J29" s="50">
        <v>77240.45</v>
      </c>
      <c r="K29" s="49">
        <f t="shared" si="0"/>
        <v>7.725055468155456E-3</v>
      </c>
    </row>
    <row r="30" spans="1:11" ht="20.25" customHeight="1" x14ac:dyDescent="0.2">
      <c r="A30" s="57" t="s">
        <v>61</v>
      </c>
      <c r="B30" s="57"/>
      <c r="C30" s="57"/>
      <c r="D30" s="57" t="s">
        <v>62</v>
      </c>
      <c r="E30" s="57"/>
      <c r="F30" s="57"/>
      <c r="G30" s="57"/>
      <c r="H30" s="57"/>
      <c r="I30" s="57"/>
      <c r="J30" s="50">
        <v>142134.65</v>
      </c>
      <c r="K30" s="49">
        <f t="shared" si="0"/>
        <v>1.4215324421295601E-2</v>
      </c>
    </row>
    <row r="31" spans="1:11" ht="20.25" customHeight="1" x14ac:dyDescent="0.2">
      <c r="A31" s="57" t="s">
        <v>63</v>
      </c>
      <c r="B31" s="57"/>
      <c r="C31" s="57"/>
      <c r="D31" s="57" t="s">
        <v>64</v>
      </c>
      <c r="E31" s="57"/>
      <c r="F31" s="57"/>
      <c r="G31" s="57"/>
      <c r="H31" s="57"/>
      <c r="I31" s="57"/>
      <c r="J31" s="50">
        <v>580864.88</v>
      </c>
      <c r="K31" s="49">
        <f t="shared" si="0"/>
        <v>5.8094086938947957E-2</v>
      </c>
    </row>
    <row r="32" spans="1:11" ht="20.25" customHeight="1" x14ac:dyDescent="0.2">
      <c r="A32" s="57" t="s">
        <v>65</v>
      </c>
      <c r="B32" s="57"/>
      <c r="C32" s="57"/>
      <c r="D32" s="57" t="s">
        <v>66</v>
      </c>
      <c r="E32" s="57"/>
      <c r="F32" s="57"/>
      <c r="G32" s="57"/>
      <c r="H32" s="57"/>
      <c r="I32" s="57"/>
      <c r="J32" s="50">
        <v>105168.79</v>
      </c>
      <c r="K32" s="49">
        <f t="shared" si="0"/>
        <v>1.0518254829804756E-2</v>
      </c>
    </row>
    <row r="33" spans="1:11" ht="20.25" customHeight="1" x14ac:dyDescent="0.2">
      <c r="A33" s="57" t="s">
        <v>67</v>
      </c>
      <c r="B33" s="57"/>
      <c r="C33" s="57"/>
      <c r="D33" s="57" t="s">
        <v>68</v>
      </c>
      <c r="E33" s="57"/>
      <c r="F33" s="57"/>
      <c r="G33" s="57"/>
      <c r="H33" s="57"/>
      <c r="I33" s="57"/>
      <c r="J33" s="50">
        <v>14106.78</v>
      </c>
      <c r="K33" s="49">
        <f t="shared" si="0"/>
        <v>1.4108625464645276E-3</v>
      </c>
    </row>
    <row r="34" spans="1:11" ht="20.25" customHeight="1" x14ac:dyDescent="0.2">
      <c r="A34" s="57" t="s">
        <v>69</v>
      </c>
      <c r="B34" s="57"/>
      <c r="C34" s="57"/>
      <c r="D34" s="57" t="s">
        <v>70</v>
      </c>
      <c r="E34" s="57"/>
      <c r="F34" s="57"/>
      <c r="G34" s="57"/>
      <c r="H34" s="57"/>
      <c r="I34" s="57"/>
      <c r="J34" s="50">
        <v>41609.78</v>
      </c>
      <c r="K34" s="49">
        <f t="shared" si="0"/>
        <v>4.1615223437686541E-3</v>
      </c>
    </row>
    <row r="35" spans="1:11" ht="20.25" customHeight="1" x14ac:dyDescent="0.2">
      <c r="A35" s="57" t="s">
        <v>71</v>
      </c>
      <c r="B35" s="57"/>
      <c r="C35" s="57"/>
      <c r="D35" s="57" t="s">
        <v>72</v>
      </c>
      <c r="E35" s="57"/>
      <c r="F35" s="57"/>
      <c r="G35" s="57"/>
      <c r="H35" s="57"/>
      <c r="I35" s="57"/>
      <c r="J35" s="50">
        <v>121596.43</v>
      </c>
      <c r="K35" s="49">
        <f t="shared" si="0"/>
        <v>1.2161233738017866E-2</v>
      </c>
    </row>
    <row r="36" spans="1:11" ht="20.25" customHeight="1" x14ac:dyDescent="0.2">
      <c r="A36" s="56" t="s">
        <v>73</v>
      </c>
      <c r="B36" s="56"/>
      <c r="C36" s="56"/>
      <c r="D36" s="56" t="s">
        <v>74</v>
      </c>
      <c r="E36" s="56"/>
      <c r="F36" s="56"/>
      <c r="G36" s="56"/>
      <c r="H36" s="56"/>
      <c r="I36" s="56"/>
      <c r="J36" s="4">
        <v>6521.94</v>
      </c>
      <c r="K36" s="5">
        <f t="shared" si="0"/>
        <v>6.5227932074427052E-4</v>
      </c>
    </row>
    <row r="37" spans="1:11" ht="20.25" customHeight="1" x14ac:dyDescent="0.2">
      <c r="A37" s="56" t="s">
        <v>75</v>
      </c>
      <c r="B37" s="56"/>
      <c r="C37" s="56"/>
      <c r="D37" s="56" t="s">
        <v>76</v>
      </c>
      <c r="E37" s="56"/>
      <c r="F37" s="56"/>
      <c r="G37" s="56"/>
      <c r="H37" s="56"/>
      <c r="I37" s="56"/>
      <c r="J37" s="4">
        <v>1093354.97</v>
      </c>
      <c r="K37" s="5">
        <f t="shared" si="0"/>
        <v>0.10934980039129037</v>
      </c>
    </row>
    <row r="38" spans="1:11" ht="20.25" customHeight="1" x14ac:dyDescent="0.2">
      <c r="A38" s="57" t="s">
        <v>77</v>
      </c>
      <c r="B38" s="57"/>
      <c r="C38" s="57"/>
      <c r="D38" s="57" t="s">
        <v>60</v>
      </c>
      <c r="E38" s="57"/>
      <c r="F38" s="57"/>
      <c r="G38" s="57"/>
      <c r="H38" s="57"/>
      <c r="I38" s="57"/>
      <c r="J38" s="50">
        <v>33741.129999999997</v>
      </c>
      <c r="K38" s="49">
        <f t="shared" si="0"/>
        <v>3.374554405214419E-3</v>
      </c>
    </row>
    <row r="39" spans="1:11" ht="20.25" customHeight="1" x14ac:dyDescent="0.2">
      <c r="A39" s="57" t="s">
        <v>78</v>
      </c>
      <c r="B39" s="57"/>
      <c r="C39" s="57"/>
      <c r="D39" s="57" t="s">
        <v>79</v>
      </c>
      <c r="E39" s="57"/>
      <c r="F39" s="57"/>
      <c r="G39" s="57"/>
      <c r="H39" s="57"/>
      <c r="I39" s="57"/>
      <c r="J39" s="50">
        <v>28388.31</v>
      </c>
      <c r="K39" s="49">
        <f t="shared" si="0"/>
        <v>2.8392023790279864E-3</v>
      </c>
    </row>
    <row r="40" spans="1:11" ht="20.25" customHeight="1" x14ac:dyDescent="0.2">
      <c r="A40" s="57" t="s">
        <v>80</v>
      </c>
      <c r="B40" s="57"/>
      <c r="C40" s="57"/>
      <c r="D40" s="57" t="s">
        <v>81</v>
      </c>
      <c r="E40" s="57"/>
      <c r="F40" s="57"/>
      <c r="G40" s="57"/>
      <c r="H40" s="57"/>
      <c r="I40" s="57"/>
      <c r="J40" s="50">
        <v>103899.22</v>
      </c>
      <c r="K40" s="49">
        <f t="shared" si="0"/>
        <v>1.039128122114885E-2</v>
      </c>
    </row>
    <row r="41" spans="1:11" ht="20.25" customHeight="1" x14ac:dyDescent="0.2">
      <c r="A41" s="57" t="s">
        <v>82</v>
      </c>
      <c r="B41" s="57"/>
      <c r="C41" s="57"/>
      <c r="D41" s="57" t="s">
        <v>83</v>
      </c>
      <c r="E41" s="57"/>
      <c r="F41" s="57"/>
      <c r="G41" s="57"/>
      <c r="H41" s="57"/>
      <c r="I41" s="57"/>
      <c r="J41" s="50">
        <v>196744.89</v>
      </c>
      <c r="K41" s="49">
        <f t="shared" si="0"/>
        <v>1.9677062838527531E-2</v>
      </c>
    </row>
    <row r="42" spans="1:11" ht="20.25" customHeight="1" x14ac:dyDescent="0.2">
      <c r="A42" s="57" t="s">
        <v>84</v>
      </c>
      <c r="B42" s="57"/>
      <c r="C42" s="57"/>
      <c r="D42" s="57" t="s">
        <v>85</v>
      </c>
      <c r="E42" s="57"/>
      <c r="F42" s="57"/>
      <c r="G42" s="57"/>
      <c r="H42" s="57"/>
      <c r="I42" s="57"/>
      <c r="J42" s="50">
        <v>730581.42</v>
      </c>
      <c r="K42" s="49">
        <f t="shared" si="0"/>
        <v>7.3067699547371592E-2</v>
      </c>
    </row>
    <row r="43" spans="1:11" ht="20.25" customHeight="1" x14ac:dyDescent="0.2">
      <c r="A43" s="56" t="s">
        <v>86</v>
      </c>
      <c r="B43" s="56"/>
      <c r="C43" s="56"/>
      <c r="D43" s="56" t="s">
        <v>87</v>
      </c>
      <c r="E43" s="56"/>
      <c r="F43" s="56"/>
      <c r="G43" s="56"/>
      <c r="H43" s="56"/>
      <c r="I43" s="56"/>
      <c r="J43" s="4">
        <v>2004215.73</v>
      </c>
      <c r="K43" s="5">
        <f t="shared" si="0"/>
        <v>0.20044779237303353</v>
      </c>
    </row>
    <row r="44" spans="1:11" ht="20.25" customHeight="1" x14ac:dyDescent="0.2">
      <c r="A44" s="57" t="s">
        <v>88</v>
      </c>
      <c r="B44" s="57"/>
      <c r="C44" s="57"/>
      <c r="D44" s="57" t="s">
        <v>89</v>
      </c>
      <c r="E44" s="57"/>
      <c r="F44" s="57"/>
      <c r="G44" s="57"/>
      <c r="H44" s="57"/>
      <c r="I44" s="57"/>
      <c r="J44" s="50">
        <v>146637.82</v>
      </c>
      <c r="K44" s="49">
        <f t="shared" si="0"/>
        <v>1.4665700332266262E-2</v>
      </c>
    </row>
    <row r="45" spans="1:11" ht="20.25" customHeight="1" x14ac:dyDescent="0.2">
      <c r="A45" s="57" t="s">
        <v>90</v>
      </c>
      <c r="B45" s="57"/>
      <c r="C45" s="57"/>
      <c r="D45" s="57" t="s">
        <v>91</v>
      </c>
      <c r="E45" s="57"/>
      <c r="F45" s="57"/>
      <c r="G45" s="57"/>
      <c r="H45" s="57"/>
      <c r="I45" s="57"/>
      <c r="J45" s="50">
        <v>791894.08</v>
      </c>
      <c r="K45" s="49">
        <f t="shared" si="0"/>
        <v>7.919976764640721E-2</v>
      </c>
    </row>
    <row r="46" spans="1:11" ht="20.25" customHeight="1" x14ac:dyDescent="0.2">
      <c r="A46" s="57" t="s">
        <v>92</v>
      </c>
      <c r="B46" s="57"/>
      <c r="C46" s="57"/>
      <c r="D46" s="57" t="s">
        <v>93</v>
      </c>
      <c r="E46" s="57"/>
      <c r="F46" s="57"/>
      <c r="G46" s="57"/>
      <c r="H46" s="57"/>
      <c r="I46" s="57"/>
      <c r="J46" s="50">
        <v>939940.19</v>
      </c>
      <c r="K46" s="49">
        <f t="shared" si="0"/>
        <v>9.4006315402079835E-2</v>
      </c>
    </row>
    <row r="47" spans="1:11" ht="20.25" customHeight="1" x14ac:dyDescent="0.2">
      <c r="A47" s="57" t="s">
        <v>94</v>
      </c>
      <c r="B47" s="57"/>
      <c r="C47" s="57"/>
      <c r="D47" s="57" t="s">
        <v>95</v>
      </c>
      <c r="E47" s="57"/>
      <c r="F47" s="57"/>
      <c r="G47" s="57"/>
      <c r="H47" s="57"/>
      <c r="I47" s="57"/>
      <c r="J47" s="50">
        <v>109110.3</v>
      </c>
      <c r="K47" s="49">
        <f t="shared" si="0"/>
        <v>1.0912457393076844E-2</v>
      </c>
    </row>
    <row r="48" spans="1:11" ht="20.25" customHeight="1" x14ac:dyDescent="0.2">
      <c r="A48" s="57" t="s">
        <v>96</v>
      </c>
      <c r="B48" s="57"/>
      <c r="C48" s="57"/>
      <c r="D48" s="57" t="s">
        <v>97</v>
      </c>
      <c r="E48" s="57"/>
      <c r="F48" s="57"/>
      <c r="G48" s="57"/>
      <c r="H48" s="57"/>
      <c r="I48" s="57"/>
      <c r="J48" s="50">
        <v>16633.34</v>
      </c>
      <c r="K48" s="49">
        <f t="shared" si="0"/>
        <v>1.6635515992033821E-3</v>
      </c>
    </row>
    <row r="49" spans="1:11" ht="20.25" customHeight="1" x14ac:dyDescent="0.2">
      <c r="A49" s="56" t="s">
        <v>98</v>
      </c>
      <c r="B49" s="56"/>
      <c r="C49" s="56"/>
      <c r="D49" s="56" t="s">
        <v>99</v>
      </c>
      <c r="E49" s="56"/>
      <c r="F49" s="56"/>
      <c r="G49" s="56"/>
      <c r="H49" s="56"/>
      <c r="I49" s="56"/>
      <c r="J49" s="4">
        <v>56375.15</v>
      </c>
      <c r="K49" s="5">
        <f t="shared" si="0"/>
        <v>5.6382525059807918E-3</v>
      </c>
    </row>
    <row r="50" spans="1:11" ht="20.25" customHeight="1" x14ac:dyDescent="0.2">
      <c r="A50" s="56" t="s">
        <v>100</v>
      </c>
      <c r="B50" s="56"/>
      <c r="C50" s="56"/>
      <c r="D50" s="56" t="s">
        <v>101</v>
      </c>
      <c r="E50" s="56"/>
      <c r="F50" s="56"/>
      <c r="G50" s="56"/>
      <c r="H50" s="56"/>
      <c r="I50" s="56"/>
      <c r="J50" s="4">
        <v>1435100.63</v>
      </c>
      <c r="K50" s="5">
        <f t="shared" si="0"/>
        <v>0.14352883714601403</v>
      </c>
    </row>
    <row r="51" spans="1:1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x14ac:dyDescent="0.2">
      <c r="A52" s="51"/>
      <c r="B52" s="51"/>
      <c r="C52" s="51"/>
      <c r="D52" s="8"/>
      <c r="E52" s="7"/>
      <c r="F52" s="7"/>
      <c r="G52" s="52" t="s">
        <v>102</v>
      </c>
      <c r="H52" s="51"/>
      <c r="I52" s="53">
        <v>8273419.0499999998</v>
      </c>
      <c r="J52" s="51"/>
      <c r="K52" s="51"/>
    </row>
    <row r="53" spans="1:11" x14ac:dyDescent="0.2">
      <c r="A53" s="51"/>
      <c r="B53" s="51"/>
      <c r="C53" s="51"/>
      <c r="D53" s="8"/>
      <c r="E53" s="7"/>
      <c r="F53" s="7"/>
      <c r="G53" s="52" t="s">
        <v>103</v>
      </c>
      <c r="H53" s="51"/>
      <c r="I53" s="53">
        <v>1725272.91</v>
      </c>
      <c r="J53" s="51"/>
      <c r="K53" s="51"/>
    </row>
    <row r="54" spans="1:11" x14ac:dyDescent="0.2">
      <c r="A54" s="51"/>
      <c r="B54" s="51"/>
      <c r="C54" s="51"/>
      <c r="D54" s="8"/>
      <c r="E54" s="7"/>
      <c r="F54" s="7"/>
      <c r="G54" s="52" t="s">
        <v>104</v>
      </c>
      <c r="H54" s="51"/>
      <c r="I54" s="53">
        <v>9998691.9600000009</v>
      </c>
      <c r="J54" s="51"/>
      <c r="K54" s="51"/>
    </row>
    <row r="55" spans="1:11" ht="60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ht="69.95" customHeight="1" x14ac:dyDescent="0.2">
      <c r="A56" s="54" t="s">
        <v>105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</row>
  </sheetData>
  <mergeCells count="109">
    <mergeCell ref="A5:C5"/>
    <mergeCell ref="D5:I5"/>
    <mergeCell ref="A6:C6"/>
    <mergeCell ref="D6:I6"/>
    <mergeCell ref="A7:C7"/>
    <mergeCell ref="D7:I7"/>
    <mergeCell ref="F1:H1"/>
    <mergeCell ref="I1:K1"/>
    <mergeCell ref="F2:H2"/>
    <mergeCell ref="I2:K2"/>
    <mergeCell ref="A3:K3"/>
    <mergeCell ref="A4:C4"/>
    <mergeCell ref="D4:I4"/>
    <mergeCell ref="A11:C11"/>
    <mergeCell ref="D11:I11"/>
    <mergeCell ref="A12:C12"/>
    <mergeCell ref="D12:I12"/>
    <mergeCell ref="A13:C13"/>
    <mergeCell ref="D13:I13"/>
    <mergeCell ref="A8:C8"/>
    <mergeCell ref="D8:I8"/>
    <mergeCell ref="A9:C9"/>
    <mergeCell ref="D9:I9"/>
    <mergeCell ref="A10:C10"/>
    <mergeCell ref="D10:I10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29:C29"/>
    <mergeCell ref="D29:I29"/>
    <mergeCell ref="A30:C30"/>
    <mergeCell ref="D30:I30"/>
    <mergeCell ref="A31:C31"/>
    <mergeCell ref="D31:I31"/>
    <mergeCell ref="A26:C26"/>
    <mergeCell ref="D26:I26"/>
    <mergeCell ref="A27:C27"/>
    <mergeCell ref="D27:I27"/>
    <mergeCell ref="A28:C28"/>
    <mergeCell ref="D28:I28"/>
    <mergeCell ref="A35:C35"/>
    <mergeCell ref="D35:I35"/>
    <mergeCell ref="A36:C36"/>
    <mergeCell ref="D36:I36"/>
    <mergeCell ref="A37:C37"/>
    <mergeCell ref="D37:I37"/>
    <mergeCell ref="A32:C32"/>
    <mergeCell ref="D32:I32"/>
    <mergeCell ref="A33:C33"/>
    <mergeCell ref="D33:I33"/>
    <mergeCell ref="A34:C34"/>
    <mergeCell ref="D34:I34"/>
    <mergeCell ref="A41:C41"/>
    <mergeCell ref="D41:I41"/>
    <mergeCell ref="A42:C42"/>
    <mergeCell ref="D42:I42"/>
    <mergeCell ref="A43:C43"/>
    <mergeCell ref="D43:I43"/>
    <mergeCell ref="A38:C38"/>
    <mergeCell ref="D38:I38"/>
    <mergeCell ref="A39:C39"/>
    <mergeCell ref="D39:I39"/>
    <mergeCell ref="A40:C40"/>
    <mergeCell ref="D40:I40"/>
    <mergeCell ref="A47:C47"/>
    <mergeCell ref="D47:I47"/>
    <mergeCell ref="A48:C48"/>
    <mergeCell ref="D48:I48"/>
    <mergeCell ref="A49:C49"/>
    <mergeCell ref="D49:I49"/>
    <mergeCell ref="A44:C44"/>
    <mergeCell ref="D44:I44"/>
    <mergeCell ref="A45:C45"/>
    <mergeCell ref="D45:I45"/>
    <mergeCell ref="A46:C46"/>
    <mergeCell ref="D46:I46"/>
    <mergeCell ref="A54:C54"/>
    <mergeCell ref="G54:H54"/>
    <mergeCell ref="I54:K54"/>
    <mergeCell ref="A56:K56"/>
    <mergeCell ref="A50:C50"/>
    <mergeCell ref="D50:I50"/>
    <mergeCell ref="A52:C52"/>
    <mergeCell ref="G52:H52"/>
    <mergeCell ref="I52:K52"/>
    <mergeCell ref="A53:C53"/>
    <mergeCell ref="G53:H53"/>
    <mergeCell ref="I53:K53"/>
  </mergeCells>
  <pageMargins left="0.5" right="0.5" top="1" bottom="1" header="0.5" footer="0.5"/>
  <pageSetup paperSize="9" scale="71" fitToHeight="0" orientation="landscape" r:id="rId1"/>
  <headerFooter>
    <oddHeader>&amp;L &amp;C &amp;R</oddHeader>
    <oddFooter>&amp;L &amp;CDélcio Mueller
Engenheiro Civil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2D550-672F-4C1C-8F91-881B635195AD}">
  <sheetPr codeName="Planilha3">
    <tabColor theme="5" tint="0.39997558519241921"/>
    <pageSetUpPr fitToPage="1"/>
  </sheetPr>
  <dimension ref="B2:IW31"/>
  <sheetViews>
    <sheetView tabSelected="1" view="pageBreakPreview" topLeftCell="P1" zoomScaleNormal="100" zoomScaleSheetLayoutView="100" workbookViewId="0">
      <selection activeCell="AG21" sqref="AG21"/>
    </sheetView>
  </sheetViews>
  <sheetFormatPr defaultRowHeight="12.75" x14ac:dyDescent="0.2"/>
  <cols>
    <col min="1" max="1" width="9" style="15"/>
    <col min="2" max="2" width="3.5" style="15" customWidth="1"/>
    <col min="3" max="3" width="9.625" style="15" customWidth="1"/>
    <col min="4" max="4" width="36.625" style="15" customWidth="1"/>
    <col min="5" max="5" width="13.25" style="15" bestFit="1" customWidth="1"/>
    <col min="6" max="6" width="9.25" style="15" bestFit="1" customWidth="1"/>
    <col min="7" max="7" width="15.625" style="15" bestFit="1" customWidth="1"/>
    <col min="8" max="8" width="8.125" style="15" bestFit="1" customWidth="1"/>
    <col min="9" max="9" width="15" style="15" bestFit="1" customWidth="1"/>
    <col min="10" max="10" width="8.25" style="15" bestFit="1" customWidth="1"/>
    <col min="11" max="11" width="15" style="15" bestFit="1" customWidth="1"/>
    <col min="12" max="12" width="8.25" style="15" bestFit="1" customWidth="1"/>
    <col min="13" max="13" width="15" style="15" bestFit="1" customWidth="1"/>
    <col min="14" max="14" width="9.25" style="15" bestFit="1" customWidth="1"/>
    <col min="15" max="15" width="15" style="15" bestFit="1" customWidth="1"/>
    <col min="16" max="16" width="8.25" style="15" bestFit="1" customWidth="1"/>
    <col min="17" max="17" width="15" style="15" bestFit="1" customWidth="1"/>
    <col min="18" max="18" width="8.25" style="15" bestFit="1" customWidth="1"/>
    <col min="19" max="19" width="15" style="15" bestFit="1" customWidth="1"/>
    <col min="20" max="20" width="8.25" style="15" bestFit="1" customWidth="1"/>
    <col min="21" max="21" width="15" style="15" bestFit="1" customWidth="1"/>
    <col min="22" max="22" width="8.25" style="15" bestFit="1" customWidth="1"/>
    <col min="23" max="23" width="15" style="15" bestFit="1" customWidth="1"/>
    <col min="24" max="24" width="8.25" style="15" bestFit="1" customWidth="1"/>
    <col min="25" max="25" width="16.75" style="15" bestFit="1" customWidth="1"/>
    <col min="26" max="26" width="8.25" style="15" bestFit="1" customWidth="1"/>
    <col min="27" max="27" width="16.125" style="15" bestFit="1" customWidth="1"/>
    <col min="28" max="28" width="9.375" style="15" bestFit="1" customWidth="1"/>
    <col min="29" max="29" width="16.125" style="15" bestFit="1" customWidth="1"/>
    <col min="30" max="30" width="9.375" style="15" bestFit="1" customWidth="1"/>
    <col min="31" max="31" width="9" style="15"/>
    <col min="32" max="32" width="8.75" style="15" bestFit="1" customWidth="1"/>
    <col min="33" max="33" width="13.375" style="15" bestFit="1" customWidth="1"/>
    <col min="34" max="258" width="9" style="15"/>
    <col min="259" max="259" width="3.5" style="15" customWidth="1"/>
    <col min="260" max="260" width="30.25" style="15" customWidth="1"/>
    <col min="261" max="261" width="10.375" style="15" bestFit="1" customWidth="1"/>
    <col min="262" max="262" width="7.125" style="15" customWidth="1"/>
    <col min="263" max="263" width="12.125" style="15" bestFit="1" customWidth="1"/>
    <col min="264" max="264" width="7.125" style="15" customWidth="1"/>
    <col min="265" max="265" width="12.125" style="15" bestFit="1" customWidth="1"/>
    <col min="266" max="266" width="7.625" style="15" customWidth="1"/>
    <col min="267" max="267" width="11.875" style="15" bestFit="1" customWidth="1"/>
    <col min="268" max="268" width="7.875" style="15" customWidth="1"/>
    <col min="269" max="269" width="11.875" style="15" bestFit="1" customWidth="1"/>
    <col min="270" max="270" width="7.875" style="15" bestFit="1" customWidth="1"/>
    <col min="271" max="271" width="11.875" style="15" bestFit="1" customWidth="1"/>
    <col min="272" max="272" width="7.875" style="15" bestFit="1" customWidth="1"/>
    <col min="273" max="273" width="12.125" style="15" bestFit="1" customWidth="1"/>
    <col min="274" max="274" width="7.625" style="15" bestFit="1" customWidth="1"/>
    <col min="275" max="275" width="12.125" style="15" bestFit="1" customWidth="1"/>
    <col min="276" max="276" width="7.625" style="15" bestFit="1" customWidth="1"/>
    <col min="277" max="277" width="12.125" style="15" bestFit="1" customWidth="1"/>
    <col min="278" max="278" width="7.625" style="15" bestFit="1" customWidth="1"/>
    <col min="279" max="279" width="12.125" style="15" bestFit="1" customWidth="1"/>
    <col min="280" max="280" width="7.625" style="15" bestFit="1" customWidth="1"/>
    <col min="281" max="281" width="12.125" style="15" bestFit="1" customWidth="1"/>
    <col min="282" max="282" width="7.625" style="15" bestFit="1" customWidth="1"/>
    <col min="283" max="283" width="12.125" style="15" bestFit="1" customWidth="1"/>
    <col min="284" max="284" width="7.625" style="15" bestFit="1" customWidth="1"/>
    <col min="285" max="285" width="15.625" style="15" bestFit="1" customWidth="1"/>
    <col min="286" max="287" width="9" style="15"/>
    <col min="288" max="288" width="8.75" style="15" bestFit="1" customWidth="1"/>
    <col min="289" max="514" width="9" style="15"/>
    <col min="515" max="515" width="3.5" style="15" customWidth="1"/>
    <col min="516" max="516" width="30.25" style="15" customWidth="1"/>
    <col min="517" max="517" width="10.375" style="15" bestFit="1" customWidth="1"/>
    <col min="518" max="518" width="7.125" style="15" customWidth="1"/>
    <col min="519" max="519" width="12.125" style="15" bestFit="1" customWidth="1"/>
    <col min="520" max="520" width="7.125" style="15" customWidth="1"/>
    <col min="521" max="521" width="12.125" style="15" bestFit="1" customWidth="1"/>
    <col min="522" max="522" width="7.625" style="15" customWidth="1"/>
    <col min="523" max="523" width="11.875" style="15" bestFit="1" customWidth="1"/>
    <col min="524" max="524" width="7.875" style="15" customWidth="1"/>
    <col min="525" max="525" width="11.875" style="15" bestFit="1" customWidth="1"/>
    <col min="526" max="526" width="7.875" style="15" bestFit="1" customWidth="1"/>
    <col min="527" max="527" width="11.875" style="15" bestFit="1" customWidth="1"/>
    <col min="528" max="528" width="7.875" style="15" bestFit="1" customWidth="1"/>
    <col min="529" max="529" width="12.125" style="15" bestFit="1" customWidth="1"/>
    <col min="530" max="530" width="7.625" style="15" bestFit="1" customWidth="1"/>
    <col min="531" max="531" width="12.125" style="15" bestFit="1" customWidth="1"/>
    <col min="532" max="532" width="7.625" style="15" bestFit="1" customWidth="1"/>
    <col min="533" max="533" width="12.125" style="15" bestFit="1" customWidth="1"/>
    <col min="534" max="534" width="7.625" style="15" bestFit="1" customWidth="1"/>
    <col min="535" max="535" width="12.125" style="15" bestFit="1" customWidth="1"/>
    <col min="536" max="536" width="7.625" style="15" bestFit="1" customWidth="1"/>
    <col min="537" max="537" width="12.125" style="15" bestFit="1" customWidth="1"/>
    <col min="538" max="538" width="7.625" style="15" bestFit="1" customWidth="1"/>
    <col min="539" max="539" width="12.125" style="15" bestFit="1" customWidth="1"/>
    <col min="540" max="540" width="7.625" style="15" bestFit="1" customWidth="1"/>
    <col min="541" max="541" width="15.625" style="15" bestFit="1" customWidth="1"/>
    <col min="542" max="543" width="9" style="15"/>
    <col min="544" max="544" width="8.75" style="15" bestFit="1" customWidth="1"/>
    <col min="545" max="770" width="9" style="15"/>
    <col min="771" max="771" width="3.5" style="15" customWidth="1"/>
    <col min="772" max="772" width="30.25" style="15" customWidth="1"/>
    <col min="773" max="773" width="10.375" style="15" bestFit="1" customWidth="1"/>
    <col min="774" max="774" width="7.125" style="15" customWidth="1"/>
    <col min="775" max="775" width="12.125" style="15" bestFit="1" customWidth="1"/>
    <col min="776" max="776" width="7.125" style="15" customWidth="1"/>
    <col min="777" max="777" width="12.125" style="15" bestFit="1" customWidth="1"/>
    <col min="778" max="778" width="7.625" style="15" customWidth="1"/>
    <col min="779" max="779" width="11.875" style="15" bestFit="1" customWidth="1"/>
    <col min="780" max="780" width="7.875" style="15" customWidth="1"/>
    <col min="781" max="781" width="11.875" style="15" bestFit="1" customWidth="1"/>
    <col min="782" max="782" width="7.875" style="15" bestFit="1" customWidth="1"/>
    <col min="783" max="783" width="11.875" style="15" bestFit="1" customWidth="1"/>
    <col min="784" max="784" width="7.875" style="15" bestFit="1" customWidth="1"/>
    <col min="785" max="785" width="12.125" style="15" bestFit="1" customWidth="1"/>
    <col min="786" max="786" width="7.625" style="15" bestFit="1" customWidth="1"/>
    <col min="787" max="787" width="12.125" style="15" bestFit="1" customWidth="1"/>
    <col min="788" max="788" width="7.625" style="15" bestFit="1" customWidth="1"/>
    <col min="789" max="789" width="12.125" style="15" bestFit="1" customWidth="1"/>
    <col min="790" max="790" width="7.625" style="15" bestFit="1" customWidth="1"/>
    <col min="791" max="791" width="12.125" style="15" bestFit="1" customWidth="1"/>
    <col min="792" max="792" width="7.625" style="15" bestFit="1" customWidth="1"/>
    <col min="793" max="793" width="12.125" style="15" bestFit="1" customWidth="1"/>
    <col min="794" max="794" width="7.625" style="15" bestFit="1" customWidth="1"/>
    <col min="795" max="795" width="12.125" style="15" bestFit="1" customWidth="1"/>
    <col min="796" max="796" width="7.625" style="15" bestFit="1" customWidth="1"/>
    <col min="797" max="797" width="15.625" style="15" bestFit="1" customWidth="1"/>
    <col min="798" max="799" width="9" style="15"/>
    <col min="800" max="800" width="8.75" style="15" bestFit="1" customWidth="1"/>
    <col min="801" max="1026" width="9" style="15"/>
    <col min="1027" max="1027" width="3.5" style="15" customWidth="1"/>
    <col min="1028" max="1028" width="30.25" style="15" customWidth="1"/>
    <col min="1029" max="1029" width="10.375" style="15" bestFit="1" customWidth="1"/>
    <col min="1030" max="1030" width="7.125" style="15" customWidth="1"/>
    <col min="1031" max="1031" width="12.125" style="15" bestFit="1" customWidth="1"/>
    <col min="1032" max="1032" width="7.125" style="15" customWidth="1"/>
    <col min="1033" max="1033" width="12.125" style="15" bestFit="1" customWidth="1"/>
    <col min="1034" max="1034" width="7.625" style="15" customWidth="1"/>
    <col min="1035" max="1035" width="11.875" style="15" bestFit="1" customWidth="1"/>
    <col min="1036" max="1036" width="7.875" style="15" customWidth="1"/>
    <col min="1037" max="1037" width="11.875" style="15" bestFit="1" customWidth="1"/>
    <col min="1038" max="1038" width="7.875" style="15" bestFit="1" customWidth="1"/>
    <col min="1039" max="1039" width="11.875" style="15" bestFit="1" customWidth="1"/>
    <col min="1040" max="1040" width="7.875" style="15" bestFit="1" customWidth="1"/>
    <col min="1041" max="1041" width="12.125" style="15" bestFit="1" customWidth="1"/>
    <col min="1042" max="1042" width="7.625" style="15" bestFit="1" customWidth="1"/>
    <col min="1043" max="1043" width="12.125" style="15" bestFit="1" customWidth="1"/>
    <col min="1044" max="1044" width="7.625" style="15" bestFit="1" customWidth="1"/>
    <col min="1045" max="1045" width="12.125" style="15" bestFit="1" customWidth="1"/>
    <col min="1046" max="1046" width="7.625" style="15" bestFit="1" customWidth="1"/>
    <col min="1047" max="1047" width="12.125" style="15" bestFit="1" customWidth="1"/>
    <col min="1048" max="1048" width="7.625" style="15" bestFit="1" customWidth="1"/>
    <col min="1049" max="1049" width="12.125" style="15" bestFit="1" customWidth="1"/>
    <col min="1050" max="1050" width="7.625" style="15" bestFit="1" customWidth="1"/>
    <col min="1051" max="1051" width="12.125" style="15" bestFit="1" customWidth="1"/>
    <col min="1052" max="1052" width="7.625" style="15" bestFit="1" customWidth="1"/>
    <col min="1053" max="1053" width="15.625" style="15" bestFit="1" customWidth="1"/>
    <col min="1054" max="1055" width="9" style="15"/>
    <col min="1056" max="1056" width="8.75" style="15" bestFit="1" customWidth="1"/>
    <col min="1057" max="1282" width="9" style="15"/>
    <col min="1283" max="1283" width="3.5" style="15" customWidth="1"/>
    <col min="1284" max="1284" width="30.25" style="15" customWidth="1"/>
    <col min="1285" max="1285" width="10.375" style="15" bestFit="1" customWidth="1"/>
    <col min="1286" max="1286" width="7.125" style="15" customWidth="1"/>
    <col min="1287" max="1287" width="12.125" style="15" bestFit="1" customWidth="1"/>
    <col min="1288" max="1288" width="7.125" style="15" customWidth="1"/>
    <col min="1289" max="1289" width="12.125" style="15" bestFit="1" customWidth="1"/>
    <col min="1290" max="1290" width="7.625" style="15" customWidth="1"/>
    <col min="1291" max="1291" width="11.875" style="15" bestFit="1" customWidth="1"/>
    <col min="1292" max="1292" width="7.875" style="15" customWidth="1"/>
    <col min="1293" max="1293" width="11.875" style="15" bestFit="1" customWidth="1"/>
    <col min="1294" max="1294" width="7.875" style="15" bestFit="1" customWidth="1"/>
    <col min="1295" max="1295" width="11.875" style="15" bestFit="1" customWidth="1"/>
    <col min="1296" max="1296" width="7.875" style="15" bestFit="1" customWidth="1"/>
    <col min="1297" max="1297" width="12.125" style="15" bestFit="1" customWidth="1"/>
    <col min="1298" max="1298" width="7.625" style="15" bestFit="1" customWidth="1"/>
    <col min="1299" max="1299" width="12.125" style="15" bestFit="1" customWidth="1"/>
    <col min="1300" max="1300" width="7.625" style="15" bestFit="1" customWidth="1"/>
    <col min="1301" max="1301" width="12.125" style="15" bestFit="1" customWidth="1"/>
    <col min="1302" max="1302" width="7.625" style="15" bestFit="1" customWidth="1"/>
    <col min="1303" max="1303" width="12.125" style="15" bestFit="1" customWidth="1"/>
    <col min="1304" max="1304" width="7.625" style="15" bestFit="1" customWidth="1"/>
    <col min="1305" max="1305" width="12.125" style="15" bestFit="1" customWidth="1"/>
    <col min="1306" max="1306" width="7.625" style="15" bestFit="1" customWidth="1"/>
    <col min="1307" max="1307" width="12.125" style="15" bestFit="1" customWidth="1"/>
    <col min="1308" max="1308" width="7.625" style="15" bestFit="1" customWidth="1"/>
    <col min="1309" max="1309" width="15.625" style="15" bestFit="1" customWidth="1"/>
    <col min="1310" max="1311" width="9" style="15"/>
    <col min="1312" max="1312" width="8.75" style="15" bestFit="1" customWidth="1"/>
    <col min="1313" max="1538" width="9" style="15"/>
    <col min="1539" max="1539" width="3.5" style="15" customWidth="1"/>
    <col min="1540" max="1540" width="30.25" style="15" customWidth="1"/>
    <col min="1541" max="1541" width="10.375" style="15" bestFit="1" customWidth="1"/>
    <col min="1542" max="1542" width="7.125" style="15" customWidth="1"/>
    <col min="1543" max="1543" width="12.125" style="15" bestFit="1" customWidth="1"/>
    <col min="1544" max="1544" width="7.125" style="15" customWidth="1"/>
    <col min="1545" max="1545" width="12.125" style="15" bestFit="1" customWidth="1"/>
    <col min="1546" max="1546" width="7.625" style="15" customWidth="1"/>
    <col min="1547" max="1547" width="11.875" style="15" bestFit="1" customWidth="1"/>
    <col min="1548" max="1548" width="7.875" style="15" customWidth="1"/>
    <col min="1549" max="1549" width="11.875" style="15" bestFit="1" customWidth="1"/>
    <col min="1550" max="1550" width="7.875" style="15" bestFit="1" customWidth="1"/>
    <col min="1551" max="1551" width="11.875" style="15" bestFit="1" customWidth="1"/>
    <col min="1552" max="1552" width="7.875" style="15" bestFit="1" customWidth="1"/>
    <col min="1553" max="1553" width="12.125" style="15" bestFit="1" customWidth="1"/>
    <col min="1554" max="1554" width="7.625" style="15" bestFit="1" customWidth="1"/>
    <col min="1555" max="1555" width="12.125" style="15" bestFit="1" customWidth="1"/>
    <col min="1556" max="1556" width="7.625" style="15" bestFit="1" customWidth="1"/>
    <col min="1557" max="1557" width="12.125" style="15" bestFit="1" customWidth="1"/>
    <col min="1558" max="1558" width="7.625" style="15" bestFit="1" customWidth="1"/>
    <col min="1559" max="1559" width="12.125" style="15" bestFit="1" customWidth="1"/>
    <col min="1560" max="1560" width="7.625" style="15" bestFit="1" customWidth="1"/>
    <col min="1561" max="1561" width="12.125" style="15" bestFit="1" customWidth="1"/>
    <col min="1562" max="1562" width="7.625" style="15" bestFit="1" customWidth="1"/>
    <col min="1563" max="1563" width="12.125" style="15" bestFit="1" customWidth="1"/>
    <col min="1564" max="1564" width="7.625" style="15" bestFit="1" customWidth="1"/>
    <col min="1565" max="1565" width="15.625" style="15" bestFit="1" customWidth="1"/>
    <col min="1566" max="1567" width="9" style="15"/>
    <col min="1568" max="1568" width="8.75" style="15" bestFit="1" customWidth="1"/>
    <col min="1569" max="1794" width="9" style="15"/>
    <col min="1795" max="1795" width="3.5" style="15" customWidth="1"/>
    <col min="1796" max="1796" width="30.25" style="15" customWidth="1"/>
    <col min="1797" max="1797" width="10.375" style="15" bestFit="1" customWidth="1"/>
    <col min="1798" max="1798" width="7.125" style="15" customWidth="1"/>
    <col min="1799" max="1799" width="12.125" style="15" bestFit="1" customWidth="1"/>
    <col min="1800" max="1800" width="7.125" style="15" customWidth="1"/>
    <col min="1801" max="1801" width="12.125" style="15" bestFit="1" customWidth="1"/>
    <col min="1802" max="1802" width="7.625" style="15" customWidth="1"/>
    <col min="1803" max="1803" width="11.875" style="15" bestFit="1" customWidth="1"/>
    <col min="1804" max="1804" width="7.875" style="15" customWidth="1"/>
    <col min="1805" max="1805" width="11.875" style="15" bestFit="1" customWidth="1"/>
    <col min="1806" max="1806" width="7.875" style="15" bestFit="1" customWidth="1"/>
    <col min="1807" max="1807" width="11.875" style="15" bestFit="1" customWidth="1"/>
    <col min="1808" max="1808" width="7.875" style="15" bestFit="1" customWidth="1"/>
    <col min="1809" max="1809" width="12.125" style="15" bestFit="1" customWidth="1"/>
    <col min="1810" max="1810" width="7.625" style="15" bestFit="1" customWidth="1"/>
    <col min="1811" max="1811" width="12.125" style="15" bestFit="1" customWidth="1"/>
    <col min="1812" max="1812" width="7.625" style="15" bestFit="1" customWidth="1"/>
    <col min="1813" max="1813" width="12.125" style="15" bestFit="1" customWidth="1"/>
    <col min="1814" max="1814" width="7.625" style="15" bestFit="1" customWidth="1"/>
    <col min="1815" max="1815" width="12.125" style="15" bestFit="1" customWidth="1"/>
    <col min="1816" max="1816" width="7.625" style="15" bestFit="1" customWidth="1"/>
    <col min="1817" max="1817" width="12.125" style="15" bestFit="1" customWidth="1"/>
    <col min="1818" max="1818" width="7.625" style="15" bestFit="1" customWidth="1"/>
    <col min="1819" max="1819" width="12.125" style="15" bestFit="1" customWidth="1"/>
    <col min="1820" max="1820" width="7.625" style="15" bestFit="1" customWidth="1"/>
    <col min="1821" max="1821" width="15.625" style="15" bestFit="1" customWidth="1"/>
    <col min="1822" max="1823" width="9" style="15"/>
    <col min="1824" max="1824" width="8.75" style="15" bestFit="1" customWidth="1"/>
    <col min="1825" max="2050" width="9" style="15"/>
    <col min="2051" max="2051" width="3.5" style="15" customWidth="1"/>
    <col min="2052" max="2052" width="30.25" style="15" customWidth="1"/>
    <col min="2053" max="2053" width="10.375" style="15" bestFit="1" customWidth="1"/>
    <col min="2054" max="2054" width="7.125" style="15" customWidth="1"/>
    <col min="2055" max="2055" width="12.125" style="15" bestFit="1" customWidth="1"/>
    <col min="2056" max="2056" width="7.125" style="15" customWidth="1"/>
    <col min="2057" max="2057" width="12.125" style="15" bestFit="1" customWidth="1"/>
    <col min="2058" max="2058" width="7.625" style="15" customWidth="1"/>
    <col min="2059" max="2059" width="11.875" style="15" bestFit="1" customWidth="1"/>
    <col min="2060" max="2060" width="7.875" style="15" customWidth="1"/>
    <col min="2061" max="2061" width="11.875" style="15" bestFit="1" customWidth="1"/>
    <col min="2062" max="2062" width="7.875" style="15" bestFit="1" customWidth="1"/>
    <col min="2063" max="2063" width="11.875" style="15" bestFit="1" customWidth="1"/>
    <col min="2064" max="2064" width="7.875" style="15" bestFit="1" customWidth="1"/>
    <col min="2065" max="2065" width="12.125" style="15" bestFit="1" customWidth="1"/>
    <col min="2066" max="2066" width="7.625" style="15" bestFit="1" customWidth="1"/>
    <col min="2067" max="2067" width="12.125" style="15" bestFit="1" customWidth="1"/>
    <col min="2068" max="2068" width="7.625" style="15" bestFit="1" customWidth="1"/>
    <col min="2069" max="2069" width="12.125" style="15" bestFit="1" customWidth="1"/>
    <col min="2070" max="2070" width="7.625" style="15" bestFit="1" customWidth="1"/>
    <col min="2071" max="2071" width="12.125" style="15" bestFit="1" customWidth="1"/>
    <col min="2072" max="2072" width="7.625" style="15" bestFit="1" customWidth="1"/>
    <col min="2073" max="2073" width="12.125" style="15" bestFit="1" customWidth="1"/>
    <col min="2074" max="2074" width="7.625" style="15" bestFit="1" customWidth="1"/>
    <col min="2075" max="2075" width="12.125" style="15" bestFit="1" customWidth="1"/>
    <col min="2076" max="2076" width="7.625" style="15" bestFit="1" customWidth="1"/>
    <col min="2077" max="2077" width="15.625" style="15" bestFit="1" customWidth="1"/>
    <col min="2078" max="2079" width="9" style="15"/>
    <col min="2080" max="2080" width="8.75" style="15" bestFit="1" customWidth="1"/>
    <col min="2081" max="2306" width="9" style="15"/>
    <col min="2307" max="2307" width="3.5" style="15" customWidth="1"/>
    <col min="2308" max="2308" width="30.25" style="15" customWidth="1"/>
    <col min="2309" max="2309" width="10.375" style="15" bestFit="1" customWidth="1"/>
    <col min="2310" max="2310" width="7.125" style="15" customWidth="1"/>
    <col min="2311" max="2311" width="12.125" style="15" bestFit="1" customWidth="1"/>
    <col min="2312" max="2312" width="7.125" style="15" customWidth="1"/>
    <col min="2313" max="2313" width="12.125" style="15" bestFit="1" customWidth="1"/>
    <col min="2314" max="2314" width="7.625" style="15" customWidth="1"/>
    <col min="2315" max="2315" width="11.875" style="15" bestFit="1" customWidth="1"/>
    <col min="2316" max="2316" width="7.875" style="15" customWidth="1"/>
    <col min="2317" max="2317" width="11.875" style="15" bestFit="1" customWidth="1"/>
    <col min="2318" max="2318" width="7.875" style="15" bestFit="1" customWidth="1"/>
    <col min="2319" max="2319" width="11.875" style="15" bestFit="1" customWidth="1"/>
    <col min="2320" max="2320" width="7.875" style="15" bestFit="1" customWidth="1"/>
    <col min="2321" max="2321" width="12.125" style="15" bestFit="1" customWidth="1"/>
    <col min="2322" max="2322" width="7.625" style="15" bestFit="1" customWidth="1"/>
    <col min="2323" max="2323" width="12.125" style="15" bestFit="1" customWidth="1"/>
    <col min="2324" max="2324" width="7.625" style="15" bestFit="1" customWidth="1"/>
    <col min="2325" max="2325" width="12.125" style="15" bestFit="1" customWidth="1"/>
    <col min="2326" max="2326" width="7.625" style="15" bestFit="1" customWidth="1"/>
    <col min="2327" max="2327" width="12.125" style="15" bestFit="1" customWidth="1"/>
    <col min="2328" max="2328" width="7.625" style="15" bestFit="1" customWidth="1"/>
    <col min="2329" max="2329" width="12.125" style="15" bestFit="1" customWidth="1"/>
    <col min="2330" max="2330" width="7.625" style="15" bestFit="1" customWidth="1"/>
    <col min="2331" max="2331" width="12.125" style="15" bestFit="1" customWidth="1"/>
    <col min="2332" max="2332" width="7.625" style="15" bestFit="1" customWidth="1"/>
    <col min="2333" max="2333" width="15.625" style="15" bestFit="1" customWidth="1"/>
    <col min="2334" max="2335" width="9" style="15"/>
    <col min="2336" max="2336" width="8.75" style="15" bestFit="1" customWidth="1"/>
    <col min="2337" max="2562" width="9" style="15"/>
    <col min="2563" max="2563" width="3.5" style="15" customWidth="1"/>
    <col min="2564" max="2564" width="30.25" style="15" customWidth="1"/>
    <col min="2565" max="2565" width="10.375" style="15" bestFit="1" customWidth="1"/>
    <col min="2566" max="2566" width="7.125" style="15" customWidth="1"/>
    <col min="2567" max="2567" width="12.125" style="15" bestFit="1" customWidth="1"/>
    <col min="2568" max="2568" width="7.125" style="15" customWidth="1"/>
    <col min="2569" max="2569" width="12.125" style="15" bestFit="1" customWidth="1"/>
    <col min="2570" max="2570" width="7.625" style="15" customWidth="1"/>
    <col min="2571" max="2571" width="11.875" style="15" bestFit="1" customWidth="1"/>
    <col min="2572" max="2572" width="7.875" style="15" customWidth="1"/>
    <col min="2573" max="2573" width="11.875" style="15" bestFit="1" customWidth="1"/>
    <col min="2574" max="2574" width="7.875" style="15" bestFit="1" customWidth="1"/>
    <col min="2575" max="2575" width="11.875" style="15" bestFit="1" customWidth="1"/>
    <col min="2576" max="2576" width="7.875" style="15" bestFit="1" customWidth="1"/>
    <col min="2577" max="2577" width="12.125" style="15" bestFit="1" customWidth="1"/>
    <col min="2578" max="2578" width="7.625" style="15" bestFit="1" customWidth="1"/>
    <col min="2579" max="2579" width="12.125" style="15" bestFit="1" customWidth="1"/>
    <col min="2580" max="2580" width="7.625" style="15" bestFit="1" customWidth="1"/>
    <col min="2581" max="2581" width="12.125" style="15" bestFit="1" customWidth="1"/>
    <col min="2582" max="2582" width="7.625" style="15" bestFit="1" customWidth="1"/>
    <col min="2583" max="2583" width="12.125" style="15" bestFit="1" customWidth="1"/>
    <col min="2584" max="2584" width="7.625" style="15" bestFit="1" customWidth="1"/>
    <col min="2585" max="2585" width="12.125" style="15" bestFit="1" customWidth="1"/>
    <col min="2586" max="2586" width="7.625" style="15" bestFit="1" customWidth="1"/>
    <col min="2587" max="2587" width="12.125" style="15" bestFit="1" customWidth="1"/>
    <col min="2588" max="2588" width="7.625" style="15" bestFit="1" customWidth="1"/>
    <col min="2589" max="2589" width="15.625" style="15" bestFit="1" customWidth="1"/>
    <col min="2590" max="2591" width="9" style="15"/>
    <col min="2592" max="2592" width="8.75" style="15" bestFit="1" customWidth="1"/>
    <col min="2593" max="2818" width="9" style="15"/>
    <col min="2819" max="2819" width="3.5" style="15" customWidth="1"/>
    <col min="2820" max="2820" width="30.25" style="15" customWidth="1"/>
    <col min="2821" max="2821" width="10.375" style="15" bestFit="1" customWidth="1"/>
    <col min="2822" max="2822" width="7.125" style="15" customWidth="1"/>
    <col min="2823" max="2823" width="12.125" style="15" bestFit="1" customWidth="1"/>
    <col min="2824" max="2824" width="7.125" style="15" customWidth="1"/>
    <col min="2825" max="2825" width="12.125" style="15" bestFit="1" customWidth="1"/>
    <col min="2826" max="2826" width="7.625" style="15" customWidth="1"/>
    <col min="2827" max="2827" width="11.875" style="15" bestFit="1" customWidth="1"/>
    <col min="2828" max="2828" width="7.875" style="15" customWidth="1"/>
    <col min="2829" max="2829" width="11.875" style="15" bestFit="1" customWidth="1"/>
    <col min="2830" max="2830" width="7.875" style="15" bestFit="1" customWidth="1"/>
    <col min="2831" max="2831" width="11.875" style="15" bestFit="1" customWidth="1"/>
    <col min="2832" max="2832" width="7.875" style="15" bestFit="1" customWidth="1"/>
    <col min="2833" max="2833" width="12.125" style="15" bestFit="1" customWidth="1"/>
    <col min="2834" max="2834" width="7.625" style="15" bestFit="1" customWidth="1"/>
    <col min="2835" max="2835" width="12.125" style="15" bestFit="1" customWidth="1"/>
    <col min="2836" max="2836" width="7.625" style="15" bestFit="1" customWidth="1"/>
    <col min="2837" max="2837" width="12.125" style="15" bestFit="1" customWidth="1"/>
    <col min="2838" max="2838" width="7.625" style="15" bestFit="1" customWidth="1"/>
    <col min="2839" max="2839" width="12.125" style="15" bestFit="1" customWidth="1"/>
    <col min="2840" max="2840" width="7.625" style="15" bestFit="1" customWidth="1"/>
    <col min="2841" max="2841" width="12.125" style="15" bestFit="1" customWidth="1"/>
    <col min="2842" max="2842" width="7.625" style="15" bestFit="1" customWidth="1"/>
    <col min="2843" max="2843" width="12.125" style="15" bestFit="1" customWidth="1"/>
    <col min="2844" max="2844" width="7.625" style="15" bestFit="1" customWidth="1"/>
    <col min="2845" max="2845" width="15.625" style="15" bestFit="1" customWidth="1"/>
    <col min="2846" max="2847" width="9" style="15"/>
    <col min="2848" max="2848" width="8.75" style="15" bestFit="1" customWidth="1"/>
    <col min="2849" max="3074" width="9" style="15"/>
    <col min="3075" max="3075" width="3.5" style="15" customWidth="1"/>
    <col min="3076" max="3076" width="30.25" style="15" customWidth="1"/>
    <col min="3077" max="3077" width="10.375" style="15" bestFit="1" customWidth="1"/>
    <col min="3078" max="3078" width="7.125" style="15" customWidth="1"/>
    <col min="3079" max="3079" width="12.125" style="15" bestFit="1" customWidth="1"/>
    <col min="3080" max="3080" width="7.125" style="15" customWidth="1"/>
    <col min="3081" max="3081" width="12.125" style="15" bestFit="1" customWidth="1"/>
    <col min="3082" max="3082" width="7.625" style="15" customWidth="1"/>
    <col min="3083" max="3083" width="11.875" style="15" bestFit="1" customWidth="1"/>
    <col min="3084" max="3084" width="7.875" style="15" customWidth="1"/>
    <col min="3085" max="3085" width="11.875" style="15" bestFit="1" customWidth="1"/>
    <col min="3086" max="3086" width="7.875" style="15" bestFit="1" customWidth="1"/>
    <col min="3087" max="3087" width="11.875" style="15" bestFit="1" customWidth="1"/>
    <col min="3088" max="3088" width="7.875" style="15" bestFit="1" customWidth="1"/>
    <col min="3089" max="3089" width="12.125" style="15" bestFit="1" customWidth="1"/>
    <col min="3090" max="3090" width="7.625" style="15" bestFit="1" customWidth="1"/>
    <col min="3091" max="3091" width="12.125" style="15" bestFit="1" customWidth="1"/>
    <col min="3092" max="3092" width="7.625" style="15" bestFit="1" customWidth="1"/>
    <col min="3093" max="3093" width="12.125" style="15" bestFit="1" customWidth="1"/>
    <col min="3094" max="3094" width="7.625" style="15" bestFit="1" customWidth="1"/>
    <col min="3095" max="3095" width="12.125" style="15" bestFit="1" customWidth="1"/>
    <col min="3096" max="3096" width="7.625" style="15" bestFit="1" customWidth="1"/>
    <col min="3097" max="3097" width="12.125" style="15" bestFit="1" customWidth="1"/>
    <col min="3098" max="3098" width="7.625" style="15" bestFit="1" customWidth="1"/>
    <col min="3099" max="3099" width="12.125" style="15" bestFit="1" customWidth="1"/>
    <col min="3100" max="3100" width="7.625" style="15" bestFit="1" customWidth="1"/>
    <col min="3101" max="3101" width="15.625" style="15" bestFit="1" customWidth="1"/>
    <col min="3102" max="3103" width="9" style="15"/>
    <col min="3104" max="3104" width="8.75" style="15" bestFit="1" customWidth="1"/>
    <col min="3105" max="3330" width="9" style="15"/>
    <col min="3331" max="3331" width="3.5" style="15" customWidth="1"/>
    <col min="3332" max="3332" width="30.25" style="15" customWidth="1"/>
    <col min="3333" max="3333" width="10.375" style="15" bestFit="1" customWidth="1"/>
    <col min="3334" max="3334" width="7.125" style="15" customWidth="1"/>
    <col min="3335" max="3335" width="12.125" style="15" bestFit="1" customWidth="1"/>
    <col min="3336" max="3336" width="7.125" style="15" customWidth="1"/>
    <col min="3337" max="3337" width="12.125" style="15" bestFit="1" customWidth="1"/>
    <col min="3338" max="3338" width="7.625" style="15" customWidth="1"/>
    <col min="3339" max="3339" width="11.875" style="15" bestFit="1" customWidth="1"/>
    <col min="3340" max="3340" width="7.875" style="15" customWidth="1"/>
    <col min="3341" max="3341" width="11.875" style="15" bestFit="1" customWidth="1"/>
    <col min="3342" max="3342" width="7.875" style="15" bestFit="1" customWidth="1"/>
    <col min="3343" max="3343" width="11.875" style="15" bestFit="1" customWidth="1"/>
    <col min="3344" max="3344" width="7.875" style="15" bestFit="1" customWidth="1"/>
    <col min="3345" max="3345" width="12.125" style="15" bestFit="1" customWidth="1"/>
    <col min="3346" max="3346" width="7.625" style="15" bestFit="1" customWidth="1"/>
    <col min="3347" max="3347" width="12.125" style="15" bestFit="1" customWidth="1"/>
    <col min="3348" max="3348" width="7.625" style="15" bestFit="1" customWidth="1"/>
    <col min="3349" max="3349" width="12.125" style="15" bestFit="1" customWidth="1"/>
    <col min="3350" max="3350" width="7.625" style="15" bestFit="1" customWidth="1"/>
    <col min="3351" max="3351" width="12.125" style="15" bestFit="1" customWidth="1"/>
    <col min="3352" max="3352" width="7.625" style="15" bestFit="1" customWidth="1"/>
    <col min="3353" max="3353" width="12.125" style="15" bestFit="1" customWidth="1"/>
    <col min="3354" max="3354" width="7.625" style="15" bestFit="1" customWidth="1"/>
    <col min="3355" max="3355" width="12.125" style="15" bestFit="1" customWidth="1"/>
    <col min="3356" max="3356" width="7.625" style="15" bestFit="1" customWidth="1"/>
    <col min="3357" max="3357" width="15.625" style="15" bestFit="1" customWidth="1"/>
    <col min="3358" max="3359" width="9" style="15"/>
    <col min="3360" max="3360" width="8.75" style="15" bestFit="1" customWidth="1"/>
    <col min="3361" max="3586" width="9" style="15"/>
    <col min="3587" max="3587" width="3.5" style="15" customWidth="1"/>
    <col min="3588" max="3588" width="30.25" style="15" customWidth="1"/>
    <col min="3589" max="3589" width="10.375" style="15" bestFit="1" customWidth="1"/>
    <col min="3590" max="3590" width="7.125" style="15" customWidth="1"/>
    <col min="3591" max="3591" width="12.125" style="15" bestFit="1" customWidth="1"/>
    <col min="3592" max="3592" width="7.125" style="15" customWidth="1"/>
    <col min="3593" max="3593" width="12.125" style="15" bestFit="1" customWidth="1"/>
    <col min="3594" max="3594" width="7.625" style="15" customWidth="1"/>
    <col min="3595" max="3595" width="11.875" style="15" bestFit="1" customWidth="1"/>
    <col min="3596" max="3596" width="7.875" style="15" customWidth="1"/>
    <col min="3597" max="3597" width="11.875" style="15" bestFit="1" customWidth="1"/>
    <col min="3598" max="3598" width="7.875" style="15" bestFit="1" customWidth="1"/>
    <col min="3599" max="3599" width="11.875" style="15" bestFit="1" customWidth="1"/>
    <col min="3600" max="3600" width="7.875" style="15" bestFit="1" customWidth="1"/>
    <col min="3601" max="3601" width="12.125" style="15" bestFit="1" customWidth="1"/>
    <col min="3602" max="3602" width="7.625" style="15" bestFit="1" customWidth="1"/>
    <col min="3603" max="3603" width="12.125" style="15" bestFit="1" customWidth="1"/>
    <col min="3604" max="3604" width="7.625" style="15" bestFit="1" customWidth="1"/>
    <col min="3605" max="3605" width="12.125" style="15" bestFit="1" customWidth="1"/>
    <col min="3606" max="3606" width="7.625" style="15" bestFit="1" customWidth="1"/>
    <col min="3607" max="3607" width="12.125" style="15" bestFit="1" customWidth="1"/>
    <col min="3608" max="3608" width="7.625" style="15" bestFit="1" customWidth="1"/>
    <col min="3609" max="3609" width="12.125" style="15" bestFit="1" customWidth="1"/>
    <col min="3610" max="3610" width="7.625" style="15" bestFit="1" customWidth="1"/>
    <col min="3611" max="3611" width="12.125" style="15" bestFit="1" customWidth="1"/>
    <col min="3612" max="3612" width="7.625" style="15" bestFit="1" customWidth="1"/>
    <col min="3613" max="3613" width="15.625" style="15" bestFit="1" customWidth="1"/>
    <col min="3614" max="3615" width="9" style="15"/>
    <col min="3616" max="3616" width="8.75" style="15" bestFit="1" customWidth="1"/>
    <col min="3617" max="3842" width="9" style="15"/>
    <col min="3843" max="3843" width="3.5" style="15" customWidth="1"/>
    <col min="3844" max="3844" width="30.25" style="15" customWidth="1"/>
    <col min="3845" max="3845" width="10.375" style="15" bestFit="1" customWidth="1"/>
    <col min="3846" max="3846" width="7.125" style="15" customWidth="1"/>
    <col min="3847" max="3847" width="12.125" style="15" bestFit="1" customWidth="1"/>
    <col min="3848" max="3848" width="7.125" style="15" customWidth="1"/>
    <col min="3849" max="3849" width="12.125" style="15" bestFit="1" customWidth="1"/>
    <col min="3850" max="3850" width="7.625" style="15" customWidth="1"/>
    <col min="3851" max="3851" width="11.875" style="15" bestFit="1" customWidth="1"/>
    <col min="3852" max="3852" width="7.875" style="15" customWidth="1"/>
    <col min="3853" max="3853" width="11.875" style="15" bestFit="1" customWidth="1"/>
    <col min="3854" max="3854" width="7.875" style="15" bestFit="1" customWidth="1"/>
    <col min="3855" max="3855" width="11.875" style="15" bestFit="1" customWidth="1"/>
    <col min="3856" max="3856" width="7.875" style="15" bestFit="1" customWidth="1"/>
    <col min="3857" max="3857" width="12.125" style="15" bestFit="1" customWidth="1"/>
    <col min="3858" max="3858" width="7.625" style="15" bestFit="1" customWidth="1"/>
    <col min="3859" max="3859" width="12.125" style="15" bestFit="1" customWidth="1"/>
    <col min="3860" max="3860" width="7.625" style="15" bestFit="1" customWidth="1"/>
    <col min="3861" max="3861" width="12.125" style="15" bestFit="1" customWidth="1"/>
    <col min="3862" max="3862" width="7.625" style="15" bestFit="1" customWidth="1"/>
    <col min="3863" max="3863" width="12.125" style="15" bestFit="1" customWidth="1"/>
    <col min="3864" max="3864" width="7.625" style="15" bestFit="1" customWidth="1"/>
    <col min="3865" max="3865" width="12.125" style="15" bestFit="1" customWidth="1"/>
    <col min="3866" max="3866" width="7.625" style="15" bestFit="1" customWidth="1"/>
    <col min="3867" max="3867" width="12.125" style="15" bestFit="1" customWidth="1"/>
    <col min="3868" max="3868" width="7.625" style="15" bestFit="1" customWidth="1"/>
    <col min="3869" max="3869" width="15.625" style="15" bestFit="1" customWidth="1"/>
    <col min="3870" max="3871" width="9" style="15"/>
    <col min="3872" max="3872" width="8.75" style="15" bestFit="1" customWidth="1"/>
    <col min="3873" max="4098" width="9" style="15"/>
    <col min="4099" max="4099" width="3.5" style="15" customWidth="1"/>
    <col min="4100" max="4100" width="30.25" style="15" customWidth="1"/>
    <col min="4101" max="4101" width="10.375" style="15" bestFit="1" customWidth="1"/>
    <col min="4102" max="4102" width="7.125" style="15" customWidth="1"/>
    <col min="4103" max="4103" width="12.125" style="15" bestFit="1" customWidth="1"/>
    <col min="4104" max="4104" width="7.125" style="15" customWidth="1"/>
    <col min="4105" max="4105" width="12.125" style="15" bestFit="1" customWidth="1"/>
    <col min="4106" max="4106" width="7.625" style="15" customWidth="1"/>
    <col min="4107" max="4107" width="11.875" style="15" bestFit="1" customWidth="1"/>
    <col min="4108" max="4108" width="7.875" style="15" customWidth="1"/>
    <col min="4109" max="4109" width="11.875" style="15" bestFit="1" customWidth="1"/>
    <col min="4110" max="4110" width="7.875" style="15" bestFit="1" customWidth="1"/>
    <col min="4111" max="4111" width="11.875" style="15" bestFit="1" customWidth="1"/>
    <col min="4112" max="4112" width="7.875" style="15" bestFit="1" customWidth="1"/>
    <col min="4113" max="4113" width="12.125" style="15" bestFit="1" customWidth="1"/>
    <col min="4114" max="4114" width="7.625" style="15" bestFit="1" customWidth="1"/>
    <col min="4115" max="4115" width="12.125" style="15" bestFit="1" customWidth="1"/>
    <col min="4116" max="4116" width="7.625" style="15" bestFit="1" customWidth="1"/>
    <col min="4117" max="4117" width="12.125" style="15" bestFit="1" customWidth="1"/>
    <col min="4118" max="4118" width="7.625" style="15" bestFit="1" customWidth="1"/>
    <col min="4119" max="4119" width="12.125" style="15" bestFit="1" customWidth="1"/>
    <col min="4120" max="4120" width="7.625" style="15" bestFit="1" customWidth="1"/>
    <col min="4121" max="4121" width="12.125" style="15" bestFit="1" customWidth="1"/>
    <col min="4122" max="4122" width="7.625" style="15" bestFit="1" customWidth="1"/>
    <col min="4123" max="4123" width="12.125" style="15" bestFit="1" customWidth="1"/>
    <col min="4124" max="4124" width="7.625" style="15" bestFit="1" customWidth="1"/>
    <col min="4125" max="4125" width="15.625" style="15" bestFit="1" customWidth="1"/>
    <col min="4126" max="4127" width="9" style="15"/>
    <col min="4128" max="4128" width="8.75" style="15" bestFit="1" customWidth="1"/>
    <col min="4129" max="4354" width="9" style="15"/>
    <col min="4355" max="4355" width="3.5" style="15" customWidth="1"/>
    <col min="4356" max="4356" width="30.25" style="15" customWidth="1"/>
    <col min="4357" max="4357" width="10.375" style="15" bestFit="1" customWidth="1"/>
    <col min="4358" max="4358" width="7.125" style="15" customWidth="1"/>
    <col min="4359" max="4359" width="12.125" style="15" bestFit="1" customWidth="1"/>
    <col min="4360" max="4360" width="7.125" style="15" customWidth="1"/>
    <col min="4361" max="4361" width="12.125" style="15" bestFit="1" customWidth="1"/>
    <col min="4362" max="4362" width="7.625" style="15" customWidth="1"/>
    <col min="4363" max="4363" width="11.875" style="15" bestFit="1" customWidth="1"/>
    <col min="4364" max="4364" width="7.875" style="15" customWidth="1"/>
    <col min="4365" max="4365" width="11.875" style="15" bestFit="1" customWidth="1"/>
    <col min="4366" max="4366" width="7.875" style="15" bestFit="1" customWidth="1"/>
    <col min="4367" max="4367" width="11.875" style="15" bestFit="1" customWidth="1"/>
    <col min="4368" max="4368" width="7.875" style="15" bestFit="1" customWidth="1"/>
    <col min="4369" max="4369" width="12.125" style="15" bestFit="1" customWidth="1"/>
    <col min="4370" max="4370" width="7.625" style="15" bestFit="1" customWidth="1"/>
    <col min="4371" max="4371" width="12.125" style="15" bestFit="1" customWidth="1"/>
    <col min="4372" max="4372" width="7.625" style="15" bestFit="1" customWidth="1"/>
    <col min="4373" max="4373" width="12.125" style="15" bestFit="1" customWidth="1"/>
    <col min="4374" max="4374" width="7.625" style="15" bestFit="1" customWidth="1"/>
    <col min="4375" max="4375" width="12.125" style="15" bestFit="1" customWidth="1"/>
    <col min="4376" max="4376" width="7.625" style="15" bestFit="1" customWidth="1"/>
    <col min="4377" max="4377" width="12.125" style="15" bestFit="1" customWidth="1"/>
    <col min="4378" max="4378" width="7.625" style="15" bestFit="1" customWidth="1"/>
    <col min="4379" max="4379" width="12.125" style="15" bestFit="1" customWidth="1"/>
    <col min="4380" max="4380" width="7.625" style="15" bestFit="1" customWidth="1"/>
    <col min="4381" max="4381" width="15.625" style="15" bestFit="1" customWidth="1"/>
    <col min="4382" max="4383" width="9" style="15"/>
    <col min="4384" max="4384" width="8.75" style="15" bestFit="1" customWidth="1"/>
    <col min="4385" max="4610" width="9" style="15"/>
    <col min="4611" max="4611" width="3.5" style="15" customWidth="1"/>
    <col min="4612" max="4612" width="30.25" style="15" customWidth="1"/>
    <col min="4613" max="4613" width="10.375" style="15" bestFit="1" customWidth="1"/>
    <col min="4614" max="4614" width="7.125" style="15" customWidth="1"/>
    <col min="4615" max="4615" width="12.125" style="15" bestFit="1" customWidth="1"/>
    <col min="4616" max="4616" width="7.125" style="15" customWidth="1"/>
    <col min="4617" max="4617" width="12.125" style="15" bestFit="1" customWidth="1"/>
    <col min="4618" max="4618" width="7.625" style="15" customWidth="1"/>
    <col min="4619" max="4619" width="11.875" style="15" bestFit="1" customWidth="1"/>
    <col min="4620" max="4620" width="7.875" style="15" customWidth="1"/>
    <col min="4621" max="4621" width="11.875" style="15" bestFit="1" customWidth="1"/>
    <col min="4622" max="4622" width="7.875" style="15" bestFit="1" customWidth="1"/>
    <col min="4623" max="4623" width="11.875" style="15" bestFit="1" customWidth="1"/>
    <col min="4624" max="4624" width="7.875" style="15" bestFit="1" customWidth="1"/>
    <col min="4625" max="4625" width="12.125" style="15" bestFit="1" customWidth="1"/>
    <col min="4626" max="4626" width="7.625" style="15" bestFit="1" customWidth="1"/>
    <col min="4627" max="4627" width="12.125" style="15" bestFit="1" customWidth="1"/>
    <col min="4628" max="4628" width="7.625" style="15" bestFit="1" customWidth="1"/>
    <col min="4629" max="4629" width="12.125" style="15" bestFit="1" customWidth="1"/>
    <col min="4630" max="4630" width="7.625" style="15" bestFit="1" customWidth="1"/>
    <col min="4631" max="4631" width="12.125" style="15" bestFit="1" customWidth="1"/>
    <col min="4632" max="4632" width="7.625" style="15" bestFit="1" customWidth="1"/>
    <col min="4633" max="4633" width="12.125" style="15" bestFit="1" customWidth="1"/>
    <col min="4634" max="4634" width="7.625" style="15" bestFit="1" customWidth="1"/>
    <col min="4635" max="4635" width="12.125" style="15" bestFit="1" customWidth="1"/>
    <col min="4636" max="4636" width="7.625" style="15" bestFit="1" customWidth="1"/>
    <col min="4637" max="4637" width="15.625" style="15" bestFit="1" customWidth="1"/>
    <col min="4638" max="4639" width="9" style="15"/>
    <col min="4640" max="4640" width="8.75" style="15" bestFit="1" customWidth="1"/>
    <col min="4641" max="4866" width="9" style="15"/>
    <col min="4867" max="4867" width="3.5" style="15" customWidth="1"/>
    <col min="4868" max="4868" width="30.25" style="15" customWidth="1"/>
    <col min="4869" max="4869" width="10.375" style="15" bestFit="1" customWidth="1"/>
    <col min="4870" max="4870" width="7.125" style="15" customWidth="1"/>
    <col min="4871" max="4871" width="12.125" style="15" bestFit="1" customWidth="1"/>
    <col min="4872" max="4872" width="7.125" style="15" customWidth="1"/>
    <col min="4873" max="4873" width="12.125" style="15" bestFit="1" customWidth="1"/>
    <col min="4874" max="4874" width="7.625" style="15" customWidth="1"/>
    <col min="4875" max="4875" width="11.875" style="15" bestFit="1" customWidth="1"/>
    <col min="4876" max="4876" width="7.875" style="15" customWidth="1"/>
    <col min="4877" max="4877" width="11.875" style="15" bestFit="1" customWidth="1"/>
    <col min="4878" max="4878" width="7.875" style="15" bestFit="1" customWidth="1"/>
    <col min="4879" max="4879" width="11.875" style="15" bestFit="1" customWidth="1"/>
    <col min="4880" max="4880" width="7.875" style="15" bestFit="1" customWidth="1"/>
    <col min="4881" max="4881" width="12.125" style="15" bestFit="1" customWidth="1"/>
    <col min="4882" max="4882" width="7.625" style="15" bestFit="1" customWidth="1"/>
    <col min="4883" max="4883" width="12.125" style="15" bestFit="1" customWidth="1"/>
    <col min="4884" max="4884" width="7.625" style="15" bestFit="1" customWidth="1"/>
    <col min="4885" max="4885" width="12.125" style="15" bestFit="1" customWidth="1"/>
    <col min="4886" max="4886" width="7.625" style="15" bestFit="1" customWidth="1"/>
    <col min="4887" max="4887" width="12.125" style="15" bestFit="1" customWidth="1"/>
    <col min="4888" max="4888" width="7.625" style="15" bestFit="1" customWidth="1"/>
    <col min="4889" max="4889" width="12.125" style="15" bestFit="1" customWidth="1"/>
    <col min="4890" max="4890" width="7.625" style="15" bestFit="1" customWidth="1"/>
    <col min="4891" max="4891" width="12.125" style="15" bestFit="1" customWidth="1"/>
    <col min="4892" max="4892" width="7.625" style="15" bestFit="1" customWidth="1"/>
    <col min="4893" max="4893" width="15.625" style="15" bestFit="1" customWidth="1"/>
    <col min="4894" max="4895" width="9" style="15"/>
    <col min="4896" max="4896" width="8.75" style="15" bestFit="1" customWidth="1"/>
    <col min="4897" max="5122" width="9" style="15"/>
    <col min="5123" max="5123" width="3.5" style="15" customWidth="1"/>
    <col min="5124" max="5124" width="30.25" style="15" customWidth="1"/>
    <col min="5125" max="5125" width="10.375" style="15" bestFit="1" customWidth="1"/>
    <col min="5126" max="5126" width="7.125" style="15" customWidth="1"/>
    <col min="5127" max="5127" width="12.125" style="15" bestFit="1" customWidth="1"/>
    <col min="5128" max="5128" width="7.125" style="15" customWidth="1"/>
    <col min="5129" max="5129" width="12.125" style="15" bestFit="1" customWidth="1"/>
    <col min="5130" max="5130" width="7.625" style="15" customWidth="1"/>
    <col min="5131" max="5131" width="11.875" style="15" bestFit="1" customWidth="1"/>
    <col min="5132" max="5132" width="7.875" style="15" customWidth="1"/>
    <col min="5133" max="5133" width="11.875" style="15" bestFit="1" customWidth="1"/>
    <col min="5134" max="5134" width="7.875" style="15" bestFit="1" customWidth="1"/>
    <col min="5135" max="5135" width="11.875" style="15" bestFit="1" customWidth="1"/>
    <col min="5136" max="5136" width="7.875" style="15" bestFit="1" customWidth="1"/>
    <col min="5137" max="5137" width="12.125" style="15" bestFit="1" customWidth="1"/>
    <col min="5138" max="5138" width="7.625" style="15" bestFit="1" customWidth="1"/>
    <col min="5139" max="5139" width="12.125" style="15" bestFit="1" customWidth="1"/>
    <col min="5140" max="5140" width="7.625" style="15" bestFit="1" customWidth="1"/>
    <col min="5141" max="5141" width="12.125" style="15" bestFit="1" customWidth="1"/>
    <col min="5142" max="5142" width="7.625" style="15" bestFit="1" customWidth="1"/>
    <col min="5143" max="5143" width="12.125" style="15" bestFit="1" customWidth="1"/>
    <col min="5144" max="5144" width="7.625" style="15" bestFit="1" customWidth="1"/>
    <col min="5145" max="5145" width="12.125" style="15" bestFit="1" customWidth="1"/>
    <col min="5146" max="5146" width="7.625" style="15" bestFit="1" customWidth="1"/>
    <col min="5147" max="5147" width="12.125" style="15" bestFit="1" customWidth="1"/>
    <col min="5148" max="5148" width="7.625" style="15" bestFit="1" customWidth="1"/>
    <col min="5149" max="5149" width="15.625" style="15" bestFit="1" customWidth="1"/>
    <col min="5150" max="5151" width="9" style="15"/>
    <col min="5152" max="5152" width="8.75" style="15" bestFit="1" customWidth="1"/>
    <col min="5153" max="5378" width="9" style="15"/>
    <col min="5379" max="5379" width="3.5" style="15" customWidth="1"/>
    <col min="5380" max="5380" width="30.25" style="15" customWidth="1"/>
    <col min="5381" max="5381" width="10.375" style="15" bestFit="1" customWidth="1"/>
    <col min="5382" max="5382" width="7.125" style="15" customWidth="1"/>
    <col min="5383" max="5383" width="12.125" style="15" bestFit="1" customWidth="1"/>
    <col min="5384" max="5384" width="7.125" style="15" customWidth="1"/>
    <col min="5385" max="5385" width="12.125" style="15" bestFit="1" customWidth="1"/>
    <col min="5386" max="5386" width="7.625" style="15" customWidth="1"/>
    <col min="5387" max="5387" width="11.875" style="15" bestFit="1" customWidth="1"/>
    <col min="5388" max="5388" width="7.875" style="15" customWidth="1"/>
    <col min="5389" max="5389" width="11.875" style="15" bestFit="1" customWidth="1"/>
    <col min="5390" max="5390" width="7.875" style="15" bestFit="1" customWidth="1"/>
    <col min="5391" max="5391" width="11.875" style="15" bestFit="1" customWidth="1"/>
    <col min="5392" max="5392" width="7.875" style="15" bestFit="1" customWidth="1"/>
    <col min="5393" max="5393" width="12.125" style="15" bestFit="1" customWidth="1"/>
    <col min="5394" max="5394" width="7.625" style="15" bestFit="1" customWidth="1"/>
    <col min="5395" max="5395" width="12.125" style="15" bestFit="1" customWidth="1"/>
    <col min="5396" max="5396" width="7.625" style="15" bestFit="1" customWidth="1"/>
    <col min="5397" max="5397" width="12.125" style="15" bestFit="1" customWidth="1"/>
    <col min="5398" max="5398" width="7.625" style="15" bestFit="1" customWidth="1"/>
    <col min="5399" max="5399" width="12.125" style="15" bestFit="1" customWidth="1"/>
    <col min="5400" max="5400" width="7.625" style="15" bestFit="1" customWidth="1"/>
    <col min="5401" max="5401" width="12.125" style="15" bestFit="1" customWidth="1"/>
    <col min="5402" max="5402" width="7.625" style="15" bestFit="1" customWidth="1"/>
    <col min="5403" max="5403" width="12.125" style="15" bestFit="1" customWidth="1"/>
    <col min="5404" max="5404" width="7.625" style="15" bestFit="1" customWidth="1"/>
    <col min="5405" max="5405" width="15.625" style="15" bestFit="1" customWidth="1"/>
    <col min="5406" max="5407" width="9" style="15"/>
    <col min="5408" max="5408" width="8.75" style="15" bestFit="1" customWidth="1"/>
    <col min="5409" max="5634" width="9" style="15"/>
    <col min="5635" max="5635" width="3.5" style="15" customWidth="1"/>
    <col min="5636" max="5636" width="30.25" style="15" customWidth="1"/>
    <col min="5637" max="5637" width="10.375" style="15" bestFit="1" customWidth="1"/>
    <col min="5638" max="5638" width="7.125" style="15" customWidth="1"/>
    <col min="5639" max="5639" width="12.125" style="15" bestFit="1" customWidth="1"/>
    <col min="5640" max="5640" width="7.125" style="15" customWidth="1"/>
    <col min="5641" max="5641" width="12.125" style="15" bestFit="1" customWidth="1"/>
    <col min="5642" max="5642" width="7.625" style="15" customWidth="1"/>
    <col min="5643" max="5643" width="11.875" style="15" bestFit="1" customWidth="1"/>
    <col min="5644" max="5644" width="7.875" style="15" customWidth="1"/>
    <col min="5645" max="5645" width="11.875" style="15" bestFit="1" customWidth="1"/>
    <col min="5646" max="5646" width="7.875" style="15" bestFit="1" customWidth="1"/>
    <col min="5647" max="5647" width="11.875" style="15" bestFit="1" customWidth="1"/>
    <col min="5648" max="5648" width="7.875" style="15" bestFit="1" customWidth="1"/>
    <col min="5649" max="5649" width="12.125" style="15" bestFit="1" customWidth="1"/>
    <col min="5650" max="5650" width="7.625" style="15" bestFit="1" customWidth="1"/>
    <col min="5651" max="5651" width="12.125" style="15" bestFit="1" customWidth="1"/>
    <col min="5652" max="5652" width="7.625" style="15" bestFit="1" customWidth="1"/>
    <col min="5653" max="5653" width="12.125" style="15" bestFit="1" customWidth="1"/>
    <col min="5654" max="5654" width="7.625" style="15" bestFit="1" customWidth="1"/>
    <col min="5655" max="5655" width="12.125" style="15" bestFit="1" customWidth="1"/>
    <col min="5656" max="5656" width="7.625" style="15" bestFit="1" customWidth="1"/>
    <col min="5657" max="5657" width="12.125" style="15" bestFit="1" customWidth="1"/>
    <col min="5658" max="5658" width="7.625" style="15" bestFit="1" customWidth="1"/>
    <col min="5659" max="5659" width="12.125" style="15" bestFit="1" customWidth="1"/>
    <col min="5660" max="5660" width="7.625" style="15" bestFit="1" customWidth="1"/>
    <col min="5661" max="5661" width="15.625" style="15" bestFit="1" customWidth="1"/>
    <col min="5662" max="5663" width="9" style="15"/>
    <col min="5664" max="5664" width="8.75" style="15" bestFit="1" customWidth="1"/>
    <col min="5665" max="5890" width="9" style="15"/>
    <col min="5891" max="5891" width="3.5" style="15" customWidth="1"/>
    <col min="5892" max="5892" width="30.25" style="15" customWidth="1"/>
    <col min="5893" max="5893" width="10.375" style="15" bestFit="1" customWidth="1"/>
    <col min="5894" max="5894" width="7.125" style="15" customWidth="1"/>
    <col min="5895" max="5895" width="12.125" style="15" bestFit="1" customWidth="1"/>
    <col min="5896" max="5896" width="7.125" style="15" customWidth="1"/>
    <col min="5897" max="5897" width="12.125" style="15" bestFit="1" customWidth="1"/>
    <col min="5898" max="5898" width="7.625" style="15" customWidth="1"/>
    <col min="5899" max="5899" width="11.875" style="15" bestFit="1" customWidth="1"/>
    <col min="5900" max="5900" width="7.875" style="15" customWidth="1"/>
    <col min="5901" max="5901" width="11.875" style="15" bestFit="1" customWidth="1"/>
    <col min="5902" max="5902" width="7.875" style="15" bestFit="1" customWidth="1"/>
    <col min="5903" max="5903" width="11.875" style="15" bestFit="1" customWidth="1"/>
    <col min="5904" max="5904" width="7.875" style="15" bestFit="1" customWidth="1"/>
    <col min="5905" max="5905" width="12.125" style="15" bestFit="1" customWidth="1"/>
    <col min="5906" max="5906" width="7.625" style="15" bestFit="1" customWidth="1"/>
    <col min="5907" max="5907" width="12.125" style="15" bestFit="1" customWidth="1"/>
    <col min="5908" max="5908" width="7.625" style="15" bestFit="1" customWidth="1"/>
    <col min="5909" max="5909" width="12.125" style="15" bestFit="1" customWidth="1"/>
    <col min="5910" max="5910" width="7.625" style="15" bestFit="1" customWidth="1"/>
    <col min="5911" max="5911" width="12.125" style="15" bestFit="1" customWidth="1"/>
    <col min="5912" max="5912" width="7.625" style="15" bestFit="1" customWidth="1"/>
    <col min="5913" max="5913" width="12.125" style="15" bestFit="1" customWidth="1"/>
    <col min="5914" max="5914" width="7.625" style="15" bestFit="1" customWidth="1"/>
    <col min="5915" max="5915" width="12.125" style="15" bestFit="1" customWidth="1"/>
    <col min="5916" max="5916" width="7.625" style="15" bestFit="1" customWidth="1"/>
    <col min="5917" max="5917" width="15.625" style="15" bestFit="1" customWidth="1"/>
    <col min="5918" max="5919" width="9" style="15"/>
    <col min="5920" max="5920" width="8.75" style="15" bestFit="1" customWidth="1"/>
    <col min="5921" max="6146" width="9" style="15"/>
    <col min="6147" max="6147" width="3.5" style="15" customWidth="1"/>
    <col min="6148" max="6148" width="30.25" style="15" customWidth="1"/>
    <col min="6149" max="6149" width="10.375" style="15" bestFit="1" customWidth="1"/>
    <col min="6150" max="6150" width="7.125" style="15" customWidth="1"/>
    <col min="6151" max="6151" width="12.125" style="15" bestFit="1" customWidth="1"/>
    <col min="6152" max="6152" width="7.125" style="15" customWidth="1"/>
    <col min="6153" max="6153" width="12.125" style="15" bestFit="1" customWidth="1"/>
    <col min="6154" max="6154" width="7.625" style="15" customWidth="1"/>
    <col min="6155" max="6155" width="11.875" style="15" bestFit="1" customWidth="1"/>
    <col min="6156" max="6156" width="7.875" style="15" customWidth="1"/>
    <col min="6157" max="6157" width="11.875" style="15" bestFit="1" customWidth="1"/>
    <col min="6158" max="6158" width="7.875" style="15" bestFit="1" customWidth="1"/>
    <col min="6159" max="6159" width="11.875" style="15" bestFit="1" customWidth="1"/>
    <col min="6160" max="6160" width="7.875" style="15" bestFit="1" customWidth="1"/>
    <col min="6161" max="6161" width="12.125" style="15" bestFit="1" customWidth="1"/>
    <col min="6162" max="6162" width="7.625" style="15" bestFit="1" customWidth="1"/>
    <col min="6163" max="6163" width="12.125" style="15" bestFit="1" customWidth="1"/>
    <col min="6164" max="6164" width="7.625" style="15" bestFit="1" customWidth="1"/>
    <col min="6165" max="6165" width="12.125" style="15" bestFit="1" customWidth="1"/>
    <col min="6166" max="6166" width="7.625" style="15" bestFit="1" customWidth="1"/>
    <col min="6167" max="6167" width="12.125" style="15" bestFit="1" customWidth="1"/>
    <col min="6168" max="6168" width="7.625" style="15" bestFit="1" customWidth="1"/>
    <col min="6169" max="6169" width="12.125" style="15" bestFit="1" customWidth="1"/>
    <col min="6170" max="6170" width="7.625" style="15" bestFit="1" customWidth="1"/>
    <col min="6171" max="6171" width="12.125" style="15" bestFit="1" customWidth="1"/>
    <col min="6172" max="6172" width="7.625" style="15" bestFit="1" customWidth="1"/>
    <col min="6173" max="6173" width="15.625" style="15" bestFit="1" customWidth="1"/>
    <col min="6174" max="6175" width="9" style="15"/>
    <col min="6176" max="6176" width="8.75" style="15" bestFit="1" customWidth="1"/>
    <col min="6177" max="6402" width="9" style="15"/>
    <col min="6403" max="6403" width="3.5" style="15" customWidth="1"/>
    <col min="6404" max="6404" width="30.25" style="15" customWidth="1"/>
    <col min="6405" max="6405" width="10.375" style="15" bestFit="1" customWidth="1"/>
    <col min="6406" max="6406" width="7.125" style="15" customWidth="1"/>
    <col min="6407" max="6407" width="12.125" style="15" bestFit="1" customWidth="1"/>
    <col min="6408" max="6408" width="7.125" style="15" customWidth="1"/>
    <col min="6409" max="6409" width="12.125" style="15" bestFit="1" customWidth="1"/>
    <col min="6410" max="6410" width="7.625" style="15" customWidth="1"/>
    <col min="6411" max="6411" width="11.875" style="15" bestFit="1" customWidth="1"/>
    <col min="6412" max="6412" width="7.875" style="15" customWidth="1"/>
    <col min="6413" max="6413" width="11.875" style="15" bestFit="1" customWidth="1"/>
    <col min="6414" max="6414" width="7.875" style="15" bestFit="1" customWidth="1"/>
    <col min="6415" max="6415" width="11.875" style="15" bestFit="1" customWidth="1"/>
    <col min="6416" max="6416" width="7.875" style="15" bestFit="1" customWidth="1"/>
    <col min="6417" max="6417" width="12.125" style="15" bestFit="1" customWidth="1"/>
    <col min="6418" max="6418" width="7.625" style="15" bestFit="1" customWidth="1"/>
    <col min="6419" max="6419" width="12.125" style="15" bestFit="1" customWidth="1"/>
    <col min="6420" max="6420" width="7.625" style="15" bestFit="1" customWidth="1"/>
    <col min="6421" max="6421" width="12.125" style="15" bestFit="1" customWidth="1"/>
    <col min="6422" max="6422" width="7.625" style="15" bestFit="1" customWidth="1"/>
    <col min="6423" max="6423" width="12.125" style="15" bestFit="1" customWidth="1"/>
    <col min="6424" max="6424" width="7.625" style="15" bestFit="1" customWidth="1"/>
    <col min="6425" max="6425" width="12.125" style="15" bestFit="1" customWidth="1"/>
    <col min="6426" max="6426" width="7.625" style="15" bestFit="1" customWidth="1"/>
    <col min="6427" max="6427" width="12.125" style="15" bestFit="1" customWidth="1"/>
    <col min="6428" max="6428" width="7.625" style="15" bestFit="1" customWidth="1"/>
    <col min="6429" max="6429" width="15.625" style="15" bestFit="1" customWidth="1"/>
    <col min="6430" max="6431" width="9" style="15"/>
    <col min="6432" max="6432" width="8.75" style="15" bestFit="1" customWidth="1"/>
    <col min="6433" max="6658" width="9" style="15"/>
    <col min="6659" max="6659" width="3.5" style="15" customWidth="1"/>
    <col min="6660" max="6660" width="30.25" style="15" customWidth="1"/>
    <col min="6661" max="6661" width="10.375" style="15" bestFit="1" customWidth="1"/>
    <col min="6662" max="6662" width="7.125" style="15" customWidth="1"/>
    <col min="6663" max="6663" width="12.125" style="15" bestFit="1" customWidth="1"/>
    <col min="6664" max="6664" width="7.125" style="15" customWidth="1"/>
    <col min="6665" max="6665" width="12.125" style="15" bestFit="1" customWidth="1"/>
    <col min="6666" max="6666" width="7.625" style="15" customWidth="1"/>
    <col min="6667" max="6667" width="11.875" style="15" bestFit="1" customWidth="1"/>
    <col min="6668" max="6668" width="7.875" style="15" customWidth="1"/>
    <col min="6669" max="6669" width="11.875" style="15" bestFit="1" customWidth="1"/>
    <col min="6670" max="6670" width="7.875" style="15" bestFit="1" customWidth="1"/>
    <col min="6671" max="6671" width="11.875" style="15" bestFit="1" customWidth="1"/>
    <col min="6672" max="6672" width="7.875" style="15" bestFit="1" customWidth="1"/>
    <col min="6673" max="6673" width="12.125" style="15" bestFit="1" customWidth="1"/>
    <col min="6674" max="6674" width="7.625" style="15" bestFit="1" customWidth="1"/>
    <col min="6675" max="6675" width="12.125" style="15" bestFit="1" customWidth="1"/>
    <col min="6676" max="6676" width="7.625" style="15" bestFit="1" customWidth="1"/>
    <col min="6677" max="6677" width="12.125" style="15" bestFit="1" customWidth="1"/>
    <col min="6678" max="6678" width="7.625" style="15" bestFit="1" customWidth="1"/>
    <col min="6679" max="6679" width="12.125" style="15" bestFit="1" customWidth="1"/>
    <col min="6680" max="6680" width="7.625" style="15" bestFit="1" customWidth="1"/>
    <col min="6681" max="6681" width="12.125" style="15" bestFit="1" customWidth="1"/>
    <col min="6682" max="6682" width="7.625" style="15" bestFit="1" customWidth="1"/>
    <col min="6683" max="6683" width="12.125" style="15" bestFit="1" customWidth="1"/>
    <col min="6684" max="6684" width="7.625" style="15" bestFit="1" customWidth="1"/>
    <col min="6685" max="6685" width="15.625" style="15" bestFit="1" customWidth="1"/>
    <col min="6686" max="6687" width="9" style="15"/>
    <col min="6688" max="6688" width="8.75" style="15" bestFit="1" customWidth="1"/>
    <col min="6689" max="6914" width="9" style="15"/>
    <col min="6915" max="6915" width="3.5" style="15" customWidth="1"/>
    <col min="6916" max="6916" width="30.25" style="15" customWidth="1"/>
    <col min="6917" max="6917" width="10.375" style="15" bestFit="1" customWidth="1"/>
    <col min="6918" max="6918" width="7.125" style="15" customWidth="1"/>
    <col min="6919" max="6919" width="12.125" style="15" bestFit="1" customWidth="1"/>
    <col min="6920" max="6920" width="7.125" style="15" customWidth="1"/>
    <col min="6921" max="6921" width="12.125" style="15" bestFit="1" customWidth="1"/>
    <col min="6922" max="6922" width="7.625" style="15" customWidth="1"/>
    <col min="6923" max="6923" width="11.875" style="15" bestFit="1" customWidth="1"/>
    <col min="6924" max="6924" width="7.875" style="15" customWidth="1"/>
    <col min="6925" max="6925" width="11.875" style="15" bestFit="1" customWidth="1"/>
    <col min="6926" max="6926" width="7.875" style="15" bestFit="1" customWidth="1"/>
    <col min="6927" max="6927" width="11.875" style="15" bestFit="1" customWidth="1"/>
    <col min="6928" max="6928" width="7.875" style="15" bestFit="1" customWidth="1"/>
    <col min="6929" max="6929" width="12.125" style="15" bestFit="1" customWidth="1"/>
    <col min="6930" max="6930" width="7.625" style="15" bestFit="1" customWidth="1"/>
    <col min="6931" max="6931" width="12.125" style="15" bestFit="1" customWidth="1"/>
    <col min="6932" max="6932" width="7.625" style="15" bestFit="1" customWidth="1"/>
    <col min="6933" max="6933" width="12.125" style="15" bestFit="1" customWidth="1"/>
    <col min="6934" max="6934" width="7.625" style="15" bestFit="1" customWidth="1"/>
    <col min="6935" max="6935" width="12.125" style="15" bestFit="1" customWidth="1"/>
    <col min="6936" max="6936" width="7.625" style="15" bestFit="1" customWidth="1"/>
    <col min="6937" max="6937" width="12.125" style="15" bestFit="1" customWidth="1"/>
    <col min="6938" max="6938" width="7.625" style="15" bestFit="1" customWidth="1"/>
    <col min="6939" max="6939" width="12.125" style="15" bestFit="1" customWidth="1"/>
    <col min="6940" max="6940" width="7.625" style="15" bestFit="1" customWidth="1"/>
    <col min="6941" max="6941" width="15.625" style="15" bestFit="1" customWidth="1"/>
    <col min="6942" max="6943" width="9" style="15"/>
    <col min="6944" max="6944" width="8.75" style="15" bestFit="1" customWidth="1"/>
    <col min="6945" max="7170" width="9" style="15"/>
    <col min="7171" max="7171" width="3.5" style="15" customWidth="1"/>
    <col min="7172" max="7172" width="30.25" style="15" customWidth="1"/>
    <col min="7173" max="7173" width="10.375" style="15" bestFit="1" customWidth="1"/>
    <col min="7174" max="7174" width="7.125" style="15" customWidth="1"/>
    <col min="7175" max="7175" width="12.125" style="15" bestFit="1" customWidth="1"/>
    <col min="7176" max="7176" width="7.125" style="15" customWidth="1"/>
    <col min="7177" max="7177" width="12.125" style="15" bestFit="1" customWidth="1"/>
    <col min="7178" max="7178" width="7.625" style="15" customWidth="1"/>
    <col min="7179" max="7179" width="11.875" style="15" bestFit="1" customWidth="1"/>
    <col min="7180" max="7180" width="7.875" style="15" customWidth="1"/>
    <col min="7181" max="7181" width="11.875" style="15" bestFit="1" customWidth="1"/>
    <col min="7182" max="7182" width="7.875" style="15" bestFit="1" customWidth="1"/>
    <col min="7183" max="7183" width="11.875" style="15" bestFit="1" customWidth="1"/>
    <col min="7184" max="7184" width="7.875" style="15" bestFit="1" customWidth="1"/>
    <col min="7185" max="7185" width="12.125" style="15" bestFit="1" customWidth="1"/>
    <col min="7186" max="7186" width="7.625" style="15" bestFit="1" customWidth="1"/>
    <col min="7187" max="7187" width="12.125" style="15" bestFit="1" customWidth="1"/>
    <col min="7188" max="7188" width="7.625" style="15" bestFit="1" customWidth="1"/>
    <col min="7189" max="7189" width="12.125" style="15" bestFit="1" customWidth="1"/>
    <col min="7190" max="7190" width="7.625" style="15" bestFit="1" customWidth="1"/>
    <col min="7191" max="7191" width="12.125" style="15" bestFit="1" customWidth="1"/>
    <col min="7192" max="7192" width="7.625" style="15" bestFit="1" customWidth="1"/>
    <col min="7193" max="7193" width="12.125" style="15" bestFit="1" customWidth="1"/>
    <col min="7194" max="7194" width="7.625" style="15" bestFit="1" customWidth="1"/>
    <col min="7195" max="7195" width="12.125" style="15" bestFit="1" customWidth="1"/>
    <col min="7196" max="7196" width="7.625" style="15" bestFit="1" customWidth="1"/>
    <col min="7197" max="7197" width="15.625" style="15" bestFit="1" customWidth="1"/>
    <col min="7198" max="7199" width="9" style="15"/>
    <col min="7200" max="7200" width="8.75" style="15" bestFit="1" customWidth="1"/>
    <col min="7201" max="7426" width="9" style="15"/>
    <col min="7427" max="7427" width="3.5" style="15" customWidth="1"/>
    <col min="7428" max="7428" width="30.25" style="15" customWidth="1"/>
    <col min="7429" max="7429" width="10.375" style="15" bestFit="1" customWidth="1"/>
    <col min="7430" max="7430" width="7.125" style="15" customWidth="1"/>
    <col min="7431" max="7431" width="12.125" style="15" bestFit="1" customWidth="1"/>
    <col min="7432" max="7432" width="7.125" style="15" customWidth="1"/>
    <col min="7433" max="7433" width="12.125" style="15" bestFit="1" customWidth="1"/>
    <col min="7434" max="7434" width="7.625" style="15" customWidth="1"/>
    <col min="7435" max="7435" width="11.875" style="15" bestFit="1" customWidth="1"/>
    <col min="7436" max="7436" width="7.875" style="15" customWidth="1"/>
    <col min="7437" max="7437" width="11.875" style="15" bestFit="1" customWidth="1"/>
    <col min="7438" max="7438" width="7.875" style="15" bestFit="1" customWidth="1"/>
    <col min="7439" max="7439" width="11.875" style="15" bestFit="1" customWidth="1"/>
    <col min="7440" max="7440" width="7.875" style="15" bestFit="1" customWidth="1"/>
    <col min="7441" max="7441" width="12.125" style="15" bestFit="1" customWidth="1"/>
    <col min="7442" max="7442" width="7.625" style="15" bestFit="1" customWidth="1"/>
    <col min="7443" max="7443" width="12.125" style="15" bestFit="1" customWidth="1"/>
    <col min="7444" max="7444" width="7.625" style="15" bestFit="1" customWidth="1"/>
    <col min="7445" max="7445" width="12.125" style="15" bestFit="1" customWidth="1"/>
    <col min="7446" max="7446" width="7.625" style="15" bestFit="1" customWidth="1"/>
    <col min="7447" max="7447" width="12.125" style="15" bestFit="1" customWidth="1"/>
    <col min="7448" max="7448" width="7.625" style="15" bestFit="1" customWidth="1"/>
    <col min="7449" max="7449" width="12.125" style="15" bestFit="1" customWidth="1"/>
    <col min="7450" max="7450" width="7.625" style="15" bestFit="1" customWidth="1"/>
    <col min="7451" max="7451" width="12.125" style="15" bestFit="1" customWidth="1"/>
    <col min="7452" max="7452" width="7.625" style="15" bestFit="1" customWidth="1"/>
    <col min="7453" max="7453" width="15.625" style="15" bestFit="1" customWidth="1"/>
    <col min="7454" max="7455" width="9" style="15"/>
    <col min="7456" max="7456" width="8.75" style="15" bestFit="1" customWidth="1"/>
    <col min="7457" max="7682" width="9" style="15"/>
    <col min="7683" max="7683" width="3.5" style="15" customWidth="1"/>
    <col min="7684" max="7684" width="30.25" style="15" customWidth="1"/>
    <col min="7685" max="7685" width="10.375" style="15" bestFit="1" customWidth="1"/>
    <col min="7686" max="7686" width="7.125" style="15" customWidth="1"/>
    <col min="7687" max="7687" width="12.125" style="15" bestFit="1" customWidth="1"/>
    <col min="7688" max="7688" width="7.125" style="15" customWidth="1"/>
    <col min="7689" max="7689" width="12.125" style="15" bestFit="1" customWidth="1"/>
    <col min="7690" max="7690" width="7.625" style="15" customWidth="1"/>
    <col min="7691" max="7691" width="11.875" style="15" bestFit="1" customWidth="1"/>
    <col min="7692" max="7692" width="7.875" style="15" customWidth="1"/>
    <col min="7693" max="7693" width="11.875" style="15" bestFit="1" customWidth="1"/>
    <col min="7694" max="7694" width="7.875" style="15" bestFit="1" customWidth="1"/>
    <col min="7695" max="7695" width="11.875" style="15" bestFit="1" customWidth="1"/>
    <col min="7696" max="7696" width="7.875" style="15" bestFit="1" customWidth="1"/>
    <col min="7697" max="7697" width="12.125" style="15" bestFit="1" customWidth="1"/>
    <col min="7698" max="7698" width="7.625" style="15" bestFit="1" customWidth="1"/>
    <col min="7699" max="7699" width="12.125" style="15" bestFit="1" customWidth="1"/>
    <col min="7700" max="7700" width="7.625" style="15" bestFit="1" customWidth="1"/>
    <col min="7701" max="7701" width="12.125" style="15" bestFit="1" customWidth="1"/>
    <col min="7702" max="7702" width="7.625" style="15" bestFit="1" customWidth="1"/>
    <col min="7703" max="7703" width="12.125" style="15" bestFit="1" customWidth="1"/>
    <col min="7704" max="7704" width="7.625" style="15" bestFit="1" customWidth="1"/>
    <col min="7705" max="7705" width="12.125" style="15" bestFit="1" customWidth="1"/>
    <col min="7706" max="7706" width="7.625" style="15" bestFit="1" customWidth="1"/>
    <col min="7707" max="7707" width="12.125" style="15" bestFit="1" customWidth="1"/>
    <col min="7708" max="7708" width="7.625" style="15" bestFit="1" customWidth="1"/>
    <col min="7709" max="7709" width="15.625" style="15" bestFit="1" customWidth="1"/>
    <col min="7710" max="7711" width="9" style="15"/>
    <col min="7712" max="7712" width="8.75" style="15" bestFit="1" customWidth="1"/>
    <col min="7713" max="7938" width="9" style="15"/>
    <col min="7939" max="7939" width="3.5" style="15" customWidth="1"/>
    <col min="7940" max="7940" width="30.25" style="15" customWidth="1"/>
    <col min="7941" max="7941" width="10.375" style="15" bestFit="1" customWidth="1"/>
    <col min="7942" max="7942" width="7.125" style="15" customWidth="1"/>
    <col min="7943" max="7943" width="12.125" style="15" bestFit="1" customWidth="1"/>
    <col min="7944" max="7944" width="7.125" style="15" customWidth="1"/>
    <col min="7945" max="7945" width="12.125" style="15" bestFit="1" customWidth="1"/>
    <col min="7946" max="7946" width="7.625" style="15" customWidth="1"/>
    <col min="7947" max="7947" width="11.875" style="15" bestFit="1" customWidth="1"/>
    <col min="7948" max="7948" width="7.875" style="15" customWidth="1"/>
    <col min="7949" max="7949" width="11.875" style="15" bestFit="1" customWidth="1"/>
    <col min="7950" max="7950" width="7.875" style="15" bestFit="1" customWidth="1"/>
    <col min="7951" max="7951" width="11.875" style="15" bestFit="1" customWidth="1"/>
    <col min="7952" max="7952" width="7.875" style="15" bestFit="1" customWidth="1"/>
    <col min="7953" max="7953" width="12.125" style="15" bestFit="1" customWidth="1"/>
    <col min="7954" max="7954" width="7.625" style="15" bestFit="1" customWidth="1"/>
    <col min="7955" max="7955" width="12.125" style="15" bestFit="1" customWidth="1"/>
    <col min="7956" max="7956" width="7.625" style="15" bestFit="1" customWidth="1"/>
    <col min="7957" max="7957" width="12.125" style="15" bestFit="1" customWidth="1"/>
    <col min="7958" max="7958" width="7.625" style="15" bestFit="1" customWidth="1"/>
    <col min="7959" max="7959" width="12.125" style="15" bestFit="1" customWidth="1"/>
    <col min="7960" max="7960" width="7.625" style="15" bestFit="1" customWidth="1"/>
    <col min="7961" max="7961" width="12.125" style="15" bestFit="1" customWidth="1"/>
    <col min="7962" max="7962" width="7.625" style="15" bestFit="1" customWidth="1"/>
    <col min="7963" max="7963" width="12.125" style="15" bestFit="1" customWidth="1"/>
    <col min="7964" max="7964" width="7.625" style="15" bestFit="1" customWidth="1"/>
    <col min="7965" max="7965" width="15.625" style="15" bestFit="1" customWidth="1"/>
    <col min="7966" max="7967" width="9" style="15"/>
    <col min="7968" max="7968" width="8.75" style="15" bestFit="1" customWidth="1"/>
    <col min="7969" max="8194" width="9" style="15"/>
    <col min="8195" max="8195" width="3.5" style="15" customWidth="1"/>
    <col min="8196" max="8196" width="30.25" style="15" customWidth="1"/>
    <col min="8197" max="8197" width="10.375" style="15" bestFit="1" customWidth="1"/>
    <col min="8198" max="8198" width="7.125" style="15" customWidth="1"/>
    <col min="8199" max="8199" width="12.125" style="15" bestFit="1" customWidth="1"/>
    <col min="8200" max="8200" width="7.125" style="15" customWidth="1"/>
    <col min="8201" max="8201" width="12.125" style="15" bestFit="1" customWidth="1"/>
    <col min="8202" max="8202" width="7.625" style="15" customWidth="1"/>
    <col min="8203" max="8203" width="11.875" style="15" bestFit="1" customWidth="1"/>
    <col min="8204" max="8204" width="7.875" style="15" customWidth="1"/>
    <col min="8205" max="8205" width="11.875" style="15" bestFit="1" customWidth="1"/>
    <col min="8206" max="8206" width="7.875" style="15" bestFit="1" customWidth="1"/>
    <col min="8207" max="8207" width="11.875" style="15" bestFit="1" customWidth="1"/>
    <col min="8208" max="8208" width="7.875" style="15" bestFit="1" customWidth="1"/>
    <col min="8209" max="8209" width="12.125" style="15" bestFit="1" customWidth="1"/>
    <col min="8210" max="8210" width="7.625" style="15" bestFit="1" customWidth="1"/>
    <col min="8211" max="8211" width="12.125" style="15" bestFit="1" customWidth="1"/>
    <col min="8212" max="8212" width="7.625" style="15" bestFit="1" customWidth="1"/>
    <col min="8213" max="8213" width="12.125" style="15" bestFit="1" customWidth="1"/>
    <col min="8214" max="8214" width="7.625" style="15" bestFit="1" customWidth="1"/>
    <col min="8215" max="8215" width="12.125" style="15" bestFit="1" customWidth="1"/>
    <col min="8216" max="8216" width="7.625" style="15" bestFit="1" customWidth="1"/>
    <col min="8217" max="8217" width="12.125" style="15" bestFit="1" customWidth="1"/>
    <col min="8218" max="8218" width="7.625" style="15" bestFit="1" customWidth="1"/>
    <col min="8219" max="8219" width="12.125" style="15" bestFit="1" customWidth="1"/>
    <col min="8220" max="8220" width="7.625" style="15" bestFit="1" customWidth="1"/>
    <col min="8221" max="8221" width="15.625" style="15" bestFit="1" customWidth="1"/>
    <col min="8222" max="8223" width="9" style="15"/>
    <col min="8224" max="8224" width="8.75" style="15" bestFit="1" customWidth="1"/>
    <col min="8225" max="8450" width="9" style="15"/>
    <col min="8451" max="8451" width="3.5" style="15" customWidth="1"/>
    <col min="8452" max="8452" width="30.25" style="15" customWidth="1"/>
    <col min="8453" max="8453" width="10.375" style="15" bestFit="1" customWidth="1"/>
    <col min="8454" max="8454" width="7.125" style="15" customWidth="1"/>
    <col min="8455" max="8455" width="12.125" style="15" bestFit="1" customWidth="1"/>
    <col min="8456" max="8456" width="7.125" style="15" customWidth="1"/>
    <col min="8457" max="8457" width="12.125" style="15" bestFit="1" customWidth="1"/>
    <col min="8458" max="8458" width="7.625" style="15" customWidth="1"/>
    <col min="8459" max="8459" width="11.875" style="15" bestFit="1" customWidth="1"/>
    <col min="8460" max="8460" width="7.875" style="15" customWidth="1"/>
    <col min="8461" max="8461" width="11.875" style="15" bestFit="1" customWidth="1"/>
    <col min="8462" max="8462" width="7.875" style="15" bestFit="1" customWidth="1"/>
    <col min="8463" max="8463" width="11.875" style="15" bestFit="1" customWidth="1"/>
    <col min="8464" max="8464" width="7.875" style="15" bestFit="1" customWidth="1"/>
    <col min="8465" max="8465" width="12.125" style="15" bestFit="1" customWidth="1"/>
    <col min="8466" max="8466" width="7.625" style="15" bestFit="1" customWidth="1"/>
    <col min="8467" max="8467" width="12.125" style="15" bestFit="1" customWidth="1"/>
    <col min="8468" max="8468" width="7.625" style="15" bestFit="1" customWidth="1"/>
    <col min="8469" max="8469" width="12.125" style="15" bestFit="1" customWidth="1"/>
    <col min="8470" max="8470" width="7.625" style="15" bestFit="1" customWidth="1"/>
    <col min="8471" max="8471" width="12.125" style="15" bestFit="1" customWidth="1"/>
    <col min="8472" max="8472" width="7.625" style="15" bestFit="1" customWidth="1"/>
    <col min="8473" max="8473" width="12.125" style="15" bestFit="1" customWidth="1"/>
    <col min="8474" max="8474" width="7.625" style="15" bestFit="1" customWidth="1"/>
    <col min="8475" max="8475" width="12.125" style="15" bestFit="1" customWidth="1"/>
    <col min="8476" max="8476" width="7.625" style="15" bestFit="1" customWidth="1"/>
    <col min="8477" max="8477" width="15.625" style="15" bestFit="1" customWidth="1"/>
    <col min="8478" max="8479" width="9" style="15"/>
    <col min="8480" max="8480" width="8.75" style="15" bestFit="1" customWidth="1"/>
    <col min="8481" max="8706" width="9" style="15"/>
    <col min="8707" max="8707" width="3.5" style="15" customWidth="1"/>
    <col min="8708" max="8708" width="30.25" style="15" customWidth="1"/>
    <col min="8709" max="8709" width="10.375" style="15" bestFit="1" customWidth="1"/>
    <col min="8710" max="8710" width="7.125" style="15" customWidth="1"/>
    <col min="8711" max="8711" width="12.125" style="15" bestFit="1" customWidth="1"/>
    <col min="8712" max="8712" width="7.125" style="15" customWidth="1"/>
    <col min="8713" max="8713" width="12.125" style="15" bestFit="1" customWidth="1"/>
    <col min="8714" max="8714" width="7.625" style="15" customWidth="1"/>
    <col min="8715" max="8715" width="11.875" style="15" bestFit="1" customWidth="1"/>
    <col min="8716" max="8716" width="7.875" style="15" customWidth="1"/>
    <col min="8717" max="8717" width="11.875" style="15" bestFit="1" customWidth="1"/>
    <col min="8718" max="8718" width="7.875" style="15" bestFit="1" customWidth="1"/>
    <col min="8719" max="8719" width="11.875" style="15" bestFit="1" customWidth="1"/>
    <col min="8720" max="8720" width="7.875" style="15" bestFit="1" customWidth="1"/>
    <col min="8721" max="8721" width="12.125" style="15" bestFit="1" customWidth="1"/>
    <col min="8722" max="8722" width="7.625" style="15" bestFit="1" customWidth="1"/>
    <col min="8723" max="8723" width="12.125" style="15" bestFit="1" customWidth="1"/>
    <col min="8724" max="8724" width="7.625" style="15" bestFit="1" customWidth="1"/>
    <col min="8725" max="8725" width="12.125" style="15" bestFit="1" customWidth="1"/>
    <col min="8726" max="8726" width="7.625" style="15" bestFit="1" customWidth="1"/>
    <col min="8727" max="8727" width="12.125" style="15" bestFit="1" customWidth="1"/>
    <col min="8728" max="8728" width="7.625" style="15" bestFit="1" customWidth="1"/>
    <col min="8729" max="8729" width="12.125" style="15" bestFit="1" customWidth="1"/>
    <col min="8730" max="8730" width="7.625" style="15" bestFit="1" customWidth="1"/>
    <col min="8731" max="8731" width="12.125" style="15" bestFit="1" customWidth="1"/>
    <col min="8732" max="8732" width="7.625" style="15" bestFit="1" customWidth="1"/>
    <col min="8733" max="8733" width="15.625" style="15" bestFit="1" customWidth="1"/>
    <col min="8734" max="8735" width="9" style="15"/>
    <col min="8736" max="8736" width="8.75" style="15" bestFit="1" customWidth="1"/>
    <col min="8737" max="8962" width="9" style="15"/>
    <col min="8963" max="8963" width="3.5" style="15" customWidth="1"/>
    <col min="8964" max="8964" width="30.25" style="15" customWidth="1"/>
    <col min="8965" max="8965" width="10.375" style="15" bestFit="1" customWidth="1"/>
    <col min="8966" max="8966" width="7.125" style="15" customWidth="1"/>
    <col min="8967" max="8967" width="12.125" style="15" bestFit="1" customWidth="1"/>
    <col min="8968" max="8968" width="7.125" style="15" customWidth="1"/>
    <col min="8969" max="8969" width="12.125" style="15" bestFit="1" customWidth="1"/>
    <col min="8970" max="8970" width="7.625" style="15" customWidth="1"/>
    <col min="8971" max="8971" width="11.875" style="15" bestFit="1" customWidth="1"/>
    <col min="8972" max="8972" width="7.875" style="15" customWidth="1"/>
    <col min="8973" max="8973" width="11.875" style="15" bestFit="1" customWidth="1"/>
    <col min="8974" max="8974" width="7.875" style="15" bestFit="1" customWidth="1"/>
    <col min="8975" max="8975" width="11.875" style="15" bestFit="1" customWidth="1"/>
    <col min="8976" max="8976" width="7.875" style="15" bestFit="1" customWidth="1"/>
    <col min="8977" max="8977" width="12.125" style="15" bestFit="1" customWidth="1"/>
    <col min="8978" max="8978" width="7.625" style="15" bestFit="1" customWidth="1"/>
    <col min="8979" max="8979" width="12.125" style="15" bestFit="1" customWidth="1"/>
    <col min="8980" max="8980" width="7.625" style="15" bestFit="1" customWidth="1"/>
    <col min="8981" max="8981" width="12.125" style="15" bestFit="1" customWidth="1"/>
    <col min="8982" max="8982" width="7.625" style="15" bestFit="1" customWidth="1"/>
    <col min="8983" max="8983" width="12.125" style="15" bestFit="1" customWidth="1"/>
    <col min="8984" max="8984" width="7.625" style="15" bestFit="1" customWidth="1"/>
    <col min="8985" max="8985" width="12.125" style="15" bestFit="1" customWidth="1"/>
    <col min="8986" max="8986" width="7.625" style="15" bestFit="1" customWidth="1"/>
    <col min="8987" max="8987" width="12.125" style="15" bestFit="1" customWidth="1"/>
    <col min="8988" max="8988" width="7.625" style="15" bestFit="1" customWidth="1"/>
    <col min="8989" max="8989" width="15.625" style="15" bestFit="1" customWidth="1"/>
    <col min="8990" max="8991" width="9" style="15"/>
    <col min="8992" max="8992" width="8.75" style="15" bestFit="1" customWidth="1"/>
    <col min="8993" max="9218" width="9" style="15"/>
    <col min="9219" max="9219" width="3.5" style="15" customWidth="1"/>
    <col min="9220" max="9220" width="30.25" style="15" customWidth="1"/>
    <col min="9221" max="9221" width="10.375" style="15" bestFit="1" customWidth="1"/>
    <col min="9222" max="9222" width="7.125" style="15" customWidth="1"/>
    <col min="9223" max="9223" width="12.125" style="15" bestFit="1" customWidth="1"/>
    <col min="9224" max="9224" width="7.125" style="15" customWidth="1"/>
    <col min="9225" max="9225" width="12.125" style="15" bestFit="1" customWidth="1"/>
    <col min="9226" max="9226" width="7.625" style="15" customWidth="1"/>
    <col min="9227" max="9227" width="11.875" style="15" bestFit="1" customWidth="1"/>
    <col min="9228" max="9228" width="7.875" style="15" customWidth="1"/>
    <col min="9229" max="9229" width="11.875" style="15" bestFit="1" customWidth="1"/>
    <col min="9230" max="9230" width="7.875" style="15" bestFit="1" customWidth="1"/>
    <col min="9231" max="9231" width="11.875" style="15" bestFit="1" customWidth="1"/>
    <col min="9232" max="9232" width="7.875" style="15" bestFit="1" customWidth="1"/>
    <col min="9233" max="9233" width="12.125" style="15" bestFit="1" customWidth="1"/>
    <col min="9234" max="9234" width="7.625" style="15" bestFit="1" customWidth="1"/>
    <col min="9235" max="9235" width="12.125" style="15" bestFit="1" customWidth="1"/>
    <col min="9236" max="9236" width="7.625" style="15" bestFit="1" customWidth="1"/>
    <col min="9237" max="9237" width="12.125" style="15" bestFit="1" customWidth="1"/>
    <col min="9238" max="9238" width="7.625" style="15" bestFit="1" customWidth="1"/>
    <col min="9239" max="9239" width="12.125" style="15" bestFit="1" customWidth="1"/>
    <col min="9240" max="9240" width="7.625" style="15" bestFit="1" customWidth="1"/>
    <col min="9241" max="9241" width="12.125" style="15" bestFit="1" customWidth="1"/>
    <col min="9242" max="9242" width="7.625" style="15" bestFit="1" customWidth="1"/>
    <col min="9243" max="9243" width="12.125" style="15" bestFit="1" customWidth="1"/>
    <col min="9244" max="9244" width="7.625" style="15" bestFit="1" customWidth="1"/>
    <col min="9245" max="9245" width="15.625" style="15" bestFit="1" customWidth="1"/>
    <col min="9246" max="9247" width="9" style="15"/>
    <col min="9248" max="9248" width="8.75" style="15" bestFit="1" customWidth="1"/>
    <col min="9249" max="9474" width="9" style="15"/>
    <col min="9475" max="9475" width="3.5" style="15" customWidth="1"/>
    <col min="9476" max="9476" width="30.25" style="15" customWidth="1"/>
    <col min="9477" max="9477" width="10.375" style="15" bestFit="1" customWidth="1"/>
    <col min="9478" max="9478" width="7.125" style="15" customWidth="1"/>
    <col min="9479" max="9479" width="12.125" style="15" bestFit="1" customWidth="1"/>
    <col min="9480" max="9480" width="7.125" style="15" customWidth="1"/>
    <col min="9481" max="9481" width="12.125" style="15" bestFit="1" customWidth="1"/>
    <col min="9482" max="9482" width="7.625" style="15" customWidth="1"/>
    <col min="9483" max="9483" width="11.875" style="15" bestFit="1" customWidth="1"/>
    <col min="9484" max="9484" width="7.875" style="15" customWidth="1"/>
    <col min="9485" max="9485" width="11.875" style="15" bestFit="1" customWidth="1"/>
    <col min="9486" max="9486" width="7.875" style="15" bestFit="1" customWidth="1"/>
    <col min="9487" max="9487" width="11.875" style="15" bestFit="1" customWidth="1"/>
    <col min="9488" max="9488" width="7.875" style="15" bestFit="1" customWidth="1"/>
    <col min="9489" max="9489" width="12.125" style="15" bestFit="1" customWidth="1"/>
    <col min="9490" max="9490" width="7.625" style="15" bestFit="1" customWidth="1"/>
    <col min="9491" max="9491" width="12.125" style="15" bestFit="1" customWidth="1"/>
    <col min="9492" max="9492" width="7.625" style="15" bestFit="1" customWidth="1"/>
    <col min="9493" max="9493" width="12.125" style="15" bestFit="1" customWidth="1"/>
    <col min="9494" max="9494" width="7.625" style="15" bestFit="1" customWidth="1"/>
    <col min="9495" max="9495" width="12.125" style="15" bestFit="1" customWidth="1"/>
    <col min="9496" max="9496" width="7.625" style="15" bestFit="1" customWidth="1"/>
    <col min="9497" max="9497" width="12.125" style="15" bestFit="1" customWidth="1"/>
    <col min="9498" max="9498" width="7.625" style="15" bestFit="1" customWidth="1"/>
    <col min="9499" max="9499" width="12.125" style="15" bestFit="1" customWidth="1"/>
    <col min="9500" max="9500" width="7.625" style="15" bestFit="1" customWidth="1"/>
    <col min="9501" max="9501" width="15.625" style="15" bestFit="1" customWidth="1"/>
    <col min="9502" max="9503" width="9" style="15"/>
    <col min="9504" max="9504" width="8.75" style="15" bestFit="1" customWidth="1"/>
    <col min="9505" max="9730" width="9" style="15"/>
    <col min="9731" max="9731" width="3.5" style="15" customWidth="1"/>
    <col min="9732" max="9732" width="30.25" style="15" customWidth="1"/>
    <col min="9733" max="9733" width="10.375" style="15" bestFit="1" customWidth="1"/>
    <col min="9734" max="9734" width="7.125" style="15" customWidth="1"/>
    <col min="9735" max="9735" width="12.125" style="15" bestFit="1" customWidth="1"/>
    <col min="9736" max="9736" width="7.125" style="15" customWidth="1"/>
    <col min="9737" max="9737" width="12.125" style="15" bestFit="1" customWidth="1"/>
    <col min="9738" max="9738" width="7.625" style="15" customWidth="1"/>
    <col min="9739" max="9739" width="11.875" style="15" bestFit="1" customWidth="1"/>
    <col min="9740" max="9740" width="7.875" style="15" customWidth="1"/>
    <col min="9741" max="9741" width="11.875" style="15" bestFit="1" customWidth="1"/>
    <col min="9742" max="9742" width="7.875" style="15" bestFit="1" customWidth="1"/>
    <col min="9743" max="9743" width="11.875" style="15" bestFit="1" customWidth="1"/>
    <col min="9744" max="9744" width="7.875" style="15" bestFit="1" customWidth="1"/>
    <col min="9745" max="9745" width="12.125" style="15" bestFit="1" customWidth="1"/>
    <col min="9746" max="9746" width="7.625" style="15" bestFit="1" customWidth="1"/>
    <col min="9747" max="9747" width="12.125" style="15" bestFit="1" customWidth="1"/>
    <col min="9748" max="9748" width="7.625" style="15" bestFit="1" customWidth="1"/>
    <col min="9749" max="9749" width="12.125" style="15" bestFit="1" customWidth="1"/>
    <col min="9750" max="9750" width="7.625" style="15" bestFit="1" customWidth="1"/>
    <col min="9751" max="9751" width="12.125" style="15" bestFit="1" customWidth="1"/>
    <col min="9752" max="9752" width="7.625" style="15" bestFit="1" customWidth="1"/>
    <col min="9753" max="9753" width="12.125" style="15" bestFit="1" customWidth="1"/>
    <col min="9754" max="9754" width="7.625" style="15" bestFit="1" customWidth="1"/>
    <col min="9755" max="9755" width="12.125" style="15" bestFit="1" customWidth="1"/>
    <col min="9756" max="9756" width="7.625" style="15" bestFit="1" customWidth="1"/>
    <col min="9757" max="9757" width="15.625" style="15" bestFit="1" customWidth="1"/>
    <col min="9758" max="9759" width="9" style="15"/>
    <col min="9760" max="9760" width="8.75" style="15" bestFit="1" customWidth="1"/>
    <col min="9761" max="9986" width="9" style="15"/>
    <col min="9987" max="9987" width="3.5" style="15" customWidth="1"/>
    <col min="9988" max="9988" width="30.25" style="15" customWidth="1"/>
    <col min="9989" max="9989" width="10.375" style="15" bestFit="1" customWidth="1"/>
    <col min="9990" max="9990" width="7.125" style="15" customWidth="1"/>
    <col min="9991" max="9991" width="12.125" style="15" bestFit="1" customWidth="1"/>
    <col min="9992" max="9992" width="7.125" style="15" customWidth="1"/>
    <col min="9993" max="9993" width="12.125" style="15" bestFit="1" customWidth="1"/>
    <col min="9994" max="9994" width="7.625" style="15" customWidth="1"/>
    <col min="9995" max="9995" width="11.875" style="15" bestFit="1" customWidth="1"/>
    <col min="9996" max="9996" width="7.875" style="15" customWidth="1"/>
    <col min="9997" max="9997" width="11.875" style="15" bestFit="1" customWidth="1"/>
    <col min="9998" max="9998" width="7.875" style="15" bestFit="1" customWidth="1"/>
    <col min="9999" max="9999" width="11.875" style="15" bestFit="1" customWidth="1"/>
    <col min="10000" max="10000" width="7.875" style="15" bestFit="1" customWidth="1"/>
    <col min="10001" max="10001" width="12.125" style="15" bestFit="1" customWidth="1"/>
    <col min="10002" max="10002" width="7.625" style="15" bestFit="1" customWidth="1"/>
    <col min="10003" max="10003" width="12.125" style="15" bestFit="1" customWidth="1"/>
    <col min="10004" max="10004" width="7.625" style="15" bestFit="1" customWidth="1"/>
    <col min="10005" max="10005" width="12.125" style="15" bestFit="1" customWidth="1"/>
    <col min="10006" max="10006" width="7.625" style="15" bestFit="1" customWidth="1"/>
    <col min="10007" max="10007" width="12.125" style="15" bestFit="1" customWidth="1"/>
    <col min="10008" max="10008" width="7.625" style="15" bestFit="1" customWidth="1"/>
    <col min="10009" max="10009" width="12.125" style="15" bestFit="1" customWidth="1"/>
    <col min="10010" max="10010" width="7.625" style="15" bestFit="1" customWidth="1"/>
    <col min="10011" max="10011" width="12.125" style="15" bestFit="1" customWidth="1"/>
    <col min="10012" max="10012" width="7.625" style="15" bestFit="1" customWidth="1"/>
    <col min="10013" max="10013" width="15.625" style="15" bestFit="1" customWidth="1"/>
    <col min="10014" max="10015" width="9" style="15"/>
    <col min="10016" max="10016" width="8.75" style="15" bestFit="1" customWidth="1"/>
    <col min="10017" max="10242" width="9" style="15"/>
    <col min="10243" max="10243" width="3.5" style="15" customWidth="1"/>
    <col min="10244" max="10244" width="30.25" style="15" customWidth="1"/>
    <col min="10245" max="10245" width="10.375" style="15" bestFit="1" customWidth="1"/>
    <col min="10246" max="10246" width="7.125" style="15" customWidth="1"/>
    <col min="10247" max="10247" width="12.125" style="15" bestFit="1" customWidth="1"/>
    <col min="10248" max="10248" width="7.125" style="15" customWidth="1"/>
    <col min="10249" max="10249" width="12.125" style="15" bestFit="1" customWidth="1"/>
    <col min="10250" max="10250" width="7.625" style="15" customWidth="1"/>
    <col min="10251" max="10251" width="11.875" style="15" bestFit="1" customWidth="1"/>
    <col min="10252" max="10252" width="7.875" style="15" customWidth="1"/>
    <col min="10253" max="10253" width="11.875" style="15" bestFit="1" customWidth="1"/>
    <col min="10254" max="10254" width="7.875" style="15" bestFit="1" customWidth="1"/>
    <col min="10255" max="10255" width="11.875" style="15" bestFit="1" customWidth="1"/>
    <col min="10256" max="10256" width="7.875" style="15" bestFit="1" customWidth="1"/>
    <col min="10257" max="10257" width="12.125" style="15" bestFit="1" customWidth="1"/>
    <col min="10258" max="10258" width="7.625" style="15" bestFit="1" customWidth="1"/>
    <col min="10259" max="10259" width="12.125" style="15" bestFit="1" customWidth="1"/>
    <col min="10260" max="10260" width="7.625" style="15" bestFit="1" customWidth="1"/>
    <col min="10261" max="10261" width="12.125" style="15" bestFit="1" customWidth="1"/>
    <col min="10262" max="10262" width="7.625" style="15" bestFit="1" customWidth="1"/>
    <col min="10263" max="10263" width="12.125" style="15" bestFit="1" customWidth="1"/>
    <col min="10264" max="10264" width="7.625" style="15" bestFit="1" customWidth="1"/>
    <col min="10265" max="10265" width="12.125" style="15" bestFit="1" customWidth="1"/>
    <col min="10266" max="10266" width="7.625" style="15" bestFit="1" customWidth="1"/>
    <col min="10267" max="10267" width="12.125" style="15" bestFit="1" customWidth="1"/>
    <col min="10268" max="10268" width="7.625" style="15" bestFit="1" customWidth="1"/>
    <col min="10269" max="10269" width="15.625" style="15" bestFit="1" customWidth="1"/>
    <col min="10270" max="10271" width="9" style="15"/>
    <col min="10272" max="10272" width="8.75" style="15" bestFit="1" customWidth="1"/>
    <col min="10273" max="10498" width="9" style="15"/>
    <col min="10499" max="10499" width="3.5" style="15" customWidth="1"/>
    <col min="10500" max="10500" width="30.25" style="15" customWidth="1"/>
    <col min="10501" max="10501" width="10.375" style="15" bestFit="1" customWidth="1"/>
    <col min="10502" max="10502" width="7.125" style="15" customWidth="1"/>
    <col min="10503" max="10503" width="12.125" style="15" bestFit="1" customWidth="1"/>
    <col min="10504" max="10504" width="7.125" style="15" customWidth="1"/>
    <col min="10505" max="10505" width="12.125" style="15" bestFit="1" customWidth="1"/>
    <col min="10506" max="10506" width="7.625" style="15" customWidth="1"/>
    <col min="10507" max="10507" width="11.875" style="15" bestFit="1" customWidth="1"/>
    <col min="10508" max="10508" width="7.875" style="15" customWidth="1"/>
    <col min="10509" max="10509" width="11.875" style="15" bestFit="1" customWidth="1"/>
    <col min="10510" max="10510" width="7.875" style="15" bestFit="1" customWidth="1"/>
    <col min="10511" max="10511" width="11.875" style="15" bestFit="1" customWidth="1"/>
    <col min="10512" max="10512" width="7.875" style="15" bestFit="1" customWidth="1"/>
    <col min="10513" max="10513" width="12.125" style="15" bestFit="1" customWidth="1"/>
    <col min="10514" max="10514" width="7.625" style="15" bestFit="1" customWidth="1"/>
    <col min="10515" max="10515" width="12.125" style="15" bestFit="1" customWidth="1"/>
    <col min="10516" max="10516" width="7.625" style="15" bestFit="1" customWidth="1"/>
    <col min="10517" max="10517" width="12.125" style="15" bestFit="1" customWidth="1"/>
    <col min="10518" max="10518" width="7.625" style="15" bestFit="1" customWidth="1"/>
    <col min="10519" max="10519" width="12.125" style="15" bestFit="1" customWidth="1"/>
    <col min="10520" max="10520" width="7.625" style="15" bestFit="1" customWidth="1"/>
    <col min="10521" max="10521" width="12.125" style="15" bestFit="1" customWidth="1"/>
    <col min="10522" max="10522" width="7.625" style="15" bestFit="1" customWidth="1"/>
    <col min="10523" max="10523" width="12.125" style="15" bestFit="1" customWidth="1"/>
    <col min="10524" max="10524" width="7.625" style="15" bestFit="1" customWidth="1"/>
    <col min="10525" max="10525" width="15.625" style="15" bestFit="1" customWidth="1"/>
    <col min="10526" max="10527" width="9" style="15"/>
    <col min="10528" max="10528" width="8.75" style="15" bestFit="1" customWidth="1"/>
    <col min="10529" max="10754" width="9" style="15"/>
    <col min="10755" max="10755" width="3.5" style="15" customWidth="1"/>
    <col min="10756" max="10756" width="30.25" style="15" customWidth="1"/>
    <col min="10757" max="10757" width="10.375" style="15" bestFit="1" customWidth="1"/>
    <col min="10758" max="10758" width="7.125" style="15" customWidth="1"/>
    <col min="10759" max="10759" width="12.125" style="15" bestFit="1" customWidth="1"/>
    <col min="10760" max="10760" width="7.125" style="15" customWidth="1"/>
    <col min="10761" max="10761" width="12.125" style="15" bestFit="1" customWidth="1"/>
    <col min="10762" max="10762" width="7.625" style="15" customWidth="1"/>
    <col min="10763" max="10763" width="11.875" style="15" bestFit="1" customWidth="1"/>
    <col min="10764" max="10764" width="7.875" style="15" customWidth="1"/>
    <col min="10765" max="10765" width="11.875" style="15" bestFit="1" customWidth="1"/>
    <col min="10766" max="10766" width="7.875" style="15" bestFit="1" customWidth="1"/>
    <col min="10767" max="10767" width="11.875" style="15" bestFit="1" customWidth="1"/>
    <col min="10768" max="10768" width="7.875" style="15" bestFit="1" customWidth="1"/>
    <col min="10769" max="10769" width="12.125" style="15" bestFit="1" customWidth="1"/>
    <col min="10770" max="10770" width="7.625" style="15" bestFit="1" customWidth="1"/>
    <col min="10771" max="10771" width="12.125" style="15" bestFit="1" customWidth="1"/>
    <col min="10772" max="10772" width="7.625" style="15" bestFit="1" customWidth="1"/>
    <col min="10773" max="10773" width="12.125" style="15" bestFit="1" customWidth="1"/>
    <col min="10774" max="10774" width="7.625" style="15" bestFit="1" customWidth="1"/>
    <col min="10775" max="10775" width="12.125" style="15" bestFit="1" customWidth="1"/>
    <col min="10776" max="10776" width="7.625" style="15" bestFit="1" customWidth="1"/>
    <col min="10777" max="10777" width="12.125" style="15" bestFit="1" customWidth="1"/>
    <col min="10778" max="10778" width="7.625" style="15" bestFit="1" customWidth="1"/>
    <col min="10779" max="10779" width="12.125" style="15" bestFit="1" customWidth="1"/>
    <col min="10780" max="10780" width="7.625" style="15" bestFit="1" customWidth="1"/>
    <col min="10781" max="10781" width="15.625" style="15" bestFit="1" customWidth="1"/>
    <col min="10782" max="10783" width="9" style="15"/>
    <col min="10784" max="10784" width="8.75" style="15" bestFit="1" customWidth="1"/>
    <col min="10785" max="11010" width="9" style="15"/>
    <col min="11011" max="11011" width="3.5" style="15" customWidth="1"/>
    <col min="11012" max="11012" width="30.25" style="15" customWidth="1"/>
    <col min="11013" max="11013" width="10.375" style="15" bestFit="1" customWidth="1"/>
    <col min="11014" max="11014" width="7.125" style="15" customWidth="1"/>
    <col min="11015" max="11015" width="12.125" style="15" bestFit="1" customWidth="1"/>
    <col min="11016" max="11016" width="7.125" style="15" customWidth="1"/>
    <col min="11017" max="11017" width="12.125" style="15" bestFit="1" customWidth="1"/>
    <col min="11018" max="11018" width="7.625" style="15" customWidth="1"/>
    <col min="11019" max="11019" width="11.875" style="15" bestFit="1" customWidth="1"/>
    <col min="11020" max="11020" width="7.875" style="15" customWidth="1"/>
    <col min="11021" max="11021" width="11.875" style="15" bestFit="1" customWidth="1"/>
    <col min="11022" max="11022" width="7.875" style="15" bestFit="1" customWidth="1"/>
    <col min="11023" max="11023" width="11.875" style="15" bestFit="1" customWidth="1"/>
    <col min="11024" max="11024" width="7.875" style="15" bestFit="1" customWidth="1"/>
    <col min="11025" max="11025" width="12.125" style="15" bestFit="1" customWidth="1"/>
    <col min="11026" max="11026" width="7.625" style="15" bestFit="1" customWidth="1"/>
    <col min="11027" max="11027" width="12.125" style="15" bestFit="1" customWidth="1"/>
    <col min="11028" max="11028" width="7.625" style="15" bestFit="1" customWidth="1"/>
    <col min="11029" max="11029" width="12.125" style="15" bestFit="1" customWidth="1"/>
    <col min="11030" max="11030" width="7.625" style="15" bestFit="1" customWidth="1"/>
    <col min="11031" max="11031" width="12.125" style="15" bestFit="1" customWidth="1"/>
    <col min="11032" max="11032" width="7.625" style="15" bestFit="1" customWidth="1"/>
    <col min="11033" max="11033" width="12.125" style="15" bestFit="1" customWidth="1"/>
    <col min="11034" max="11034" width="7.625" style="15" bestFit="1" customWidth="1"/>
    <col min="11035" max="11035" width="12.125" style="15" bestFit="1" customWidth="1"/>
    <col min="11036" max="11036" width="7.625" style="15" bestFit="1" customWidth="1"/>
    <col min="11037" max="11037" width="15.625" style="15" bestFit="1" customWidth="1"/>
    <col min="11038" max="11039" width="9" style="15"/>
    <col min="11040" max="11040" width="8.75" style="15" bestFit="1" customWidth="1"/>
    <col min="11041" max="11266" width="9" style="15"/>
    <col min="11267" max="11267" width="3.5" style="15" customWidth="1"/>
    <col min="11268" max="11268" width="30.25" style="15" customWidth="1"/>
    <col min="11269" max="11269" width="10.375" style="15" bestFit="1" customWidth="1"/>
    <col min="11270" max="11270" width="7.125" style="15" customWidth="1"/>
    <col min="11271" max="11271" width="12.125" style="15" bestFit="1" customWidth="1"/>
    <col min="11272" max="11272" width="7.125" style="15" customWidth="1"/>
    <col min="11273" max="11273" width="12.125" style="15" bestFit="1" customWidth="1"/>
    <col min="11274" max="11274" width="7.625" style="15" customWidth="1"/>
    <col min="11275" max="11275" width="11.875" style="15" bestFit="1" customWidth="1"/>
    <col min="11276" max="11276" width="7.875" style="15" customWidth="1"/>
    <col min="11277" max="11277" width="11.875" style="15" bestFit="1" customWidth="1"/>
    <col min="11278" max="11278" width="7.875" style="15" bestFit="1" customWidth="1"/>
    <col min="11279" max="11279" width="11.875" style="15" bestFit="1" customWidth="1"/>
    <col min="11280" max="11280" width="7.875" style="15" bestFit="1" customWidth="1"/>
    <col min="11281" max="11281" width="12.125" style="15" bestFit="1" customWidth="1"/>
    <col min="11282" max="11282" width="7.625" style="15" bestFit="1" customWidth="1"/>
    <col min="11283" max="11283" width="12.125" style="15" bestFit="1" customWidth="1"/>
    <col min="11284" max="11284" width="7.625" style="15" bestFit="1" customWidth="1"/>
    <col min="11285" max="11285" width="12.125" style="15" bestFit="1" customWidth="1"/>
    <col min="11286" max="11286" width="7.625" style="15" bestFit="1" customWidth="1"/>
    <col min="11287" max="11287" width="12.125" style="15" bestFit="1" customWidth="1"/>
    <col min="11288" max="11288" width="7.625" style="15" bestFit="1" customWidth="1"/>
    <col min="11289" max="11289" width="12.125" style="15" bestFit="1" customWidth="1"/>
    <col min="11290" max="11290" width="7.625" style="15" bestFit="1" customWidth="1"/>
    <col min="11291" max="11291" width="12.125" style="15" bestFit="1" customWidth="1"/>
    <col min="11292" max="11292" width="7.625" style="15" bestFit="1" customWidth="1"/>
    <col min="11293" max="11293" width="15.625" style="15" bestFit="1" customWidth="1"/>
    <col min="11294" max="11295" width="9" style="15"/>
    <col min="11296" max="11296" width="8.75" style="15" bestFit="1" customWidth="1"/>
    <col min="11297" max="11522" width="9" style="15"/>
    <col min="11523" max="11523" width="3.5" style="15" customWidth="1"/>
    <col min="11524" max="11524" width="30.25" style="15" customWidth="1"/>
    <col min="11525" max="11525" width="10.375" style="15" bestFit="1" customWidth="1"/>
    <col min="11526" max="11526" width="7.125" style="15" customWidth="1"/>
    <col min="11527" max="11527" width="12.125" style="15" bestFit="1" customWidth="1"/>
    <col min="11528" max="11528" width="7.125" style="15" customWidth="1"/>
    <col min="11529" max="11529" width="12.125" style="15" bestFit="1" customWidth="1"/>
    <col min="11530" max="11530" width="7.625" style="15" customWidth="1"/>
    <col min="11531" max="11531" width="11.875" style="15" bestFit="1" customWidth="1"/>
    <col min="11532" max="11532" width="7.875" style="15" customWidth="1"/>
    <col min="11533" max="11533" width="11.875" style="15" bestFit="1" customWidth="1"/>
    <col min="11534" max="11534" width="7.875" style="15" bestFit="1" customWidth="1"/>
    <col min="11535" max="11535" width="11.875" style="15" bestFit="1" customWidth="1"/>
    <col min="11536" max="11536" width="7.875" style="15" bestFit="1" customWidth="1"/>
    <col min="11537" max="11537" width="12.125" style="15" bestFit="1" customWidth="1"/>
    <col min="11538" max="11538" width="7.625" style="15" bestFit="1" customWidth="1"/>
    <col min="11539" max="11539" width="12.125" style="15" bestFit="1" customWidth="1"/>
    <col min="11540" max="11540" width="7.625" style="15" bestFit="1" customWidth="1"/>
    <col min="11541" max="11541" width="12.125" style="15" bestFit="1" customWidth="1"/>
    <col min="11542" max="11542" width="7.625" style="15" bestFit="1" customWidth="1"/>
    <col min="11543" max="11543" width="12.125" style="15" bestFit="1" customWidth="1"/>
    <col min="11544" max="11544" width="7.625" style="15" bestFit="1" customWidth="1"/>
    <col min="11545" max="11545" width="12.125" style="15" bestFit="1" customWidth="1"/>
    <col min="11546" max="11546" width="7.625" style="15" bestFit="1" customWidth="1"/>
    <col min="11547" max="11547" width="12.125" style="15" bestFit="1" customWidth="1"/>
    <col min="11548" max="11548" width="7.625" style="15" bestFit="1" customWidth="1"/>
    <col min="11549" max="11549" width="15.625" style="15" bestFit="1" customWidth="1"/>
    <col min="11550" max="11551" width="9" style="15"/>
    <col min="11552" max="11552" width="8.75" style="15" bestFit="1" customWidth="1"/>
    <col min="11553" max="11778" width="9" style="15"/>
    <col min="11779" max="11779" width="3.5" style="15" customWidth="1"/>
    <col min="11780" max="11780" width="30.25" style="15" customWidth="1"/>
    <col min="11781" max="11781" width="10.375" style="15" bestFit="1" customWidth="1"/>
    <col min="11782" max="11782" width="7.125" style="15" customWidth="1"/>
    <col min="11783" max="11783" width="12.125" style="15" bestFit="1" customWidth="1"/>
    <col min="11784" max="11784" width="7.125" style="15" customWidth="1"/>
    <col min="11785" max="11785" width="12.125" style="15" bestFit="1" customWidth="1"/>
    <col min="11786" max="11786" width="7.625" style="15" customWidth="1"/>
    <col min="11787" max="11787" width="11.875" style="15" bestFit="1" customWidth="1"/>
    <col min="11788" max="11788" width="7.875" style="15" customWidth="1"/>
    <col min="11789" max="11789" width="11.875" style="15" bestFit="1" customWidth="1"/>
    <col min="11790" max="11790" width="7.875" style="15" bestFit="1" customWidth="1"/>
    <col min="11791" max="11791" width="11.875" style="15" bestFit="1" customWidth="1"/>
    <col min="11792" max="11792" width="7.875" style="15" bestFit="1" customWidth="1"/>
    <col min="11793" max="11793" width="12.125" style="15" bestFit="1" customWidth="1"/>
    <col min="11794" max="11794" width="7.625" style="15" bestFit="1" customWidth="1"/>
    <col min="11795" max="11795" width="12.125" style="15" bestFit="1" customWidth="1"/>
    <col min="11796" max="11796" width="7.625" style="15" bestFit="1" customWidth="1"/>
    <col min="11797" max="11797" width="12.125" style="15" bestFit="1" customWidth="1"/>
    <col min="11798" max="11798" width="7.625" style="15" bestFit="1" customWidth="1"/>
    <col min="11799" max="11799" width="12.125" style="15" bestFit="1" customWidth="1"/>
    <col min="11800" max="11800" width="7.625" style="15" bestFit="1" customWidth="1"/>
    <col min="11801" max="11801" width="12.125" style="15" bestFit="1" customWidth="1"/>
    <col min="11802" max="11802" width="7.625" style="15" bestFit="1" customWidth="1"/>
    <col min="11803" max="11803" width="12.125" style="15" bestFit="1" customWidth="1"/>
    <col min="11804" max="11804" width="7.625" style="15" bestFit="1" customWidth="1"/>
    <col min="11805" max="11805" width="15.625" style="15" bestFit="1" customWidth="1"/>
    <col min="11806" max="11807" width="9" style="15"/>
    <col min="11808" max="11808" width="8.75" style="15" bestFit="1" customWidth="1"/>
    <col min="11809" max="12034" width="9" style="15"/>
    <col min="12035" max="12035" width="3.5" style="15" customWidth="1"/>
    <col min="12036" max="12036" width="30.25" style="15" customWidth="1"/>
    <col min="12037" max="12037" width="10.375" style="15" bestFit="1" customWidth="1"/>
    <col min="12038" max="12038" width="7.125" style="15" customWidth="1"/>
    <col min="12039" max="12039" width="12.125" style="15" bestFit="1" customWidth="1"/>
    <col min="12040" max="12040" width="7.125" style="15" customWidth="1"/>
    <col min="12041" max="12041" width="12.125" style="15" bestFit="1" customWidth="1"/>
    <col min="12042" max="12042" width="7.625" style="15" customWidth="1"/>
    <col min="12043" max="12043" width="11.875" style="15" bestFit="1" customWidth="1"/>
    <col min="12044" max="12044" width="7.875" style="15" customWidth="1"/>
    <col min="12045" max="12045" width="11.875" style="15" bestFit="1" customWidth="1"/>
    <col min="12046" max="12046" width="7.875" style="15" bestFit="1" customWidth="1"/>
    <col min="12047" max="12047" width="11.875" style="15" bestFit="1" customWidth="1"/>
    <col min="12048" max="12048" width="7.875" style="15" bestFit="1" customWidth="1"/>
    <col min="12049" max="12049" width="12.125" style="15" bestFit="1" customWidth="1"/>
    <col min="12050" max="12050" width="7.625" style="15" bestFit="1" customWidth="1"/>
    <col min="12051" max="12051" width="12.125" style="15" bestFit="1" customWidth="1"/>
    <col min="12052" max="12052" width="7.625" style="15" bestFit="1" customWidth="1"/>
    <col min="12053" max="12053" width="12.125" style="15" bestFit="1" customWidth="1"/>
    <col min="12054" max="12054" width="7.625" style="15" bestFit="1" customWidth="1"/>
    <col min="12055" max="12055" width="12.125" style="15" bestFit="1" customWidth="1"/>
    <col min="12056" max="12056" width="7.625" style="15" bestFit="1" customWidth="1"/>
    <col min="12057" max="12057" width="12.125" style="15" bestFit="1" customWidth="1"/>
    <col min="12058" max="12058" width="7.625" style="15" bestFit="1" customWidth="1"/>
    <col min="12059" max="12059" width="12.125" style="15" bestFit="1" customWidth="1"/>
    <col min="12060" max="12060" width="7.625" style="15" bestFit="1" customWidth="1"/>
    <col min="12061" max="12061" width="15.625" style="15" bestFit="1" customWidth="1"/>
    <col min="12062" max="12063" width="9" style="15"/>
    <col min="12064" max="12064" width="8.75" style="15" bestFit="1" customWidth="1"/>
    <col min="12065" max="12290" width="9" style="15"/>
    <col min="12291" max="12291" width="3.5" style="15" customWidth="1"/>
    <col min="12292" max="12292" width="30.25" style="15" customWidth="1"/>
    <col min="12293" max="12293" width="10.375" style="15" bestFit="1" customWidth="1"/>
    <col min="12294" max="12294" width="7.125" style="15" customWidth="1"/>
    <col min="12295" max="12295" width="12.125" style="15" bestFit="1" customWidth="1"/>
    <col min="12296" max="12296" width="7.125" style="15" customWidth="1"/>
    <col min="12297" max="12297" width="12.125" style="15" bestFit="1" customWidth="1"/>
    <col min="12298" max="12298" width="7.625" style="15" customWidth="1"/>
    <col min="12299" max="12299" width="11.875" style="15" bestFit="1" customWidth="1"/>
    <col min="12300" max="12300" width="7.875" style="15" customWidth="1"/>
    <col min="12301" max="12301" width="11.875" style="15" bestFit="1" customWidth="1"/>
    <col min="12302" max="12302" width="7.875" style="15" bestFit="1" customWidth="1"/>
    <col min="12303" max="12303" width="11.875" style="15" bestFit="1" customWidth="1"/>
    <col min="12304" max="12304" width="7.875" style="15" bestFit="1" customWidth="1"/>
    <col min="12305" max="12305" width="12.125" style="15" bestFit="1" customWidth="1"/>
    <col min="12306" max="12306" width="7.625" style="15" bestFit="1" customWidth="1"/>
    <col min="12307" max="12307" width="12.125" style="15" bestFit="1" customWidth="1"/>
    <col min="12308" max="12308" width="7.625" style="15" bestFit="1" customWidth="1"/>
    <col min="12309" max="12309" width="12.125" style="15" bestFit="1" customWidth="1"/>
    <col min="12310" max="12310" width="7.625" style="15" bestFit="1" customWidth="1"/>
    <col min="12311" max="12311" width="12.125" style="15" bestFit="1" customWidth="1"/>
    <col min="12312" max="12312" width="7.625" style="15" bestFit="1" customWidth="1"/>
    <col min="12313" max="12313" width="12.125" style="15" bestFit="1" customWidth="1"/>
    <col min="12314" max="12314" width="7.625" style="15" bestFit="1" customWidth="1"/>
    <col min="12315" max="12315" width="12.125" style="15" bestFit="1" customWidth="1"/>
    <col min="12316" max="12316" width="7.625" style="15" bestFit="1" customWidth="1"/>
    <col min="12317" max="12317" width="15.625" style="15" bestFit="1" customWidth="1"/>
    <col min="12318" max="12319" width="9" style="15"/>
    <col min="12320" max="12320" width="8.75" style="15" bestFit="1" customWidth="1"/>
    <col min="12321" max="12546" width="9" style="15"/>
    <col min="12547" max="12547" width="3.5" style="15" customWidth="1"/>
    <col min="12548" max="12548" width="30.25" style="15" customWidth="1"/>
    <col min="12549" max="12549" width="10.375" style="15" bestFit="1" customWidth="1"/>
    <col min="12550" max="12550" width="7.125" style="15" customWidth="1"/>
    <col min="12551" max="12551" width="12.125" style="15" bestFit="1" customWidth="1"/>
    <col min="12552" max="12552" width="7.125" style="15" customWidth="1"/>
    <col min="12553" max="12553" width="12.125" style="15" bestFit="1" customWidth="1"/>
    <col min="12554" max="12554" width="7.625" style="15" customWidth="1"/>
    <col min="12555" max="12555" width="11.875" style="15" bestFit="1" customWidth="1"/>
    <col min="12556" max="12556" width="7.875" style="15" customWidth="1"/>
    <col min="12557" max="12557" width="11.875" style="15" bestFit="1" customWidth="1"/>
    <col min="12558" max="12558" width="7.875" style="15" bestFit="1" customWidth="1"/>
    <col min="12559" max="12559" width="11.875" style="15" bestFit="1" customWidth="1"/>
    <col min="12560" max="12560" width="7.875" style="15" bestFit="1" customWidth="1"/>
    <col min="12561" max="12561" width="12.125" style="15" bestFit="1" customWidth="1"/>
    <col min="12562" max="12562" width="7.625" style="15" bestFit="1" customWidth="1"/>
    <col min="12563" max="12563" width="12.125" style="15" bestFit="1" customWidth="1"/>
    <col min="12564" max="12564" width="7.625" style="15" bestFit="1" customWidth="1"/>
    <col min="12565" max="12565" width="12.125" style="15" bestFit="1" customWidth="1"/>
    <col min="12566" max="12566" width="7.625" style="15" bestFit="1" customWidth="1"/>
    <col min="12567" max="12567" width="12.125" style="15" bestFit="1" customWidth="1"/>
    <col min="12568" max="12568" width="7.625" style="15" bestFit="1" customWidth="1"/>
    <col min="12569" max="12569" width="12.125" style="15" bestFit="1" customWidth="1"/>
    <col min="12570" max="12570" width="7.625" style="15" bestFit="1" customWidth="1"/>
    <col min="12571" max="12571" width="12.125" style="15" bestFit="1" customWidth="1"/>
    <col min="12572" max="12572" width="7.625" style="15" bestFit="1" customWidth="1"/>
    <col min="12573" max="12573" width="15.625" style="15" bestFit="1" customWidth="1"/>
    <col min="12574" max="12575" width="9" style="15"/>
    <col min="12576" max="12576" width="8.75" style="15" bestFit="1" customWidth="1"/>
    <col min="12577" max="12802" width="9" style="15"/>
    <col min="12803" max="12803" width="3.5" style="15" customWidth="1"/>
    <col min="12804" max="12804" width="30.25" style="15" customWidth="1"/>
    <col min="12805" max="12805" width="10.375" style="15" bestFit="1" customWidth="1"/>
    <col min="12806" max="12806" width="7.125" style="15" customWidth="1"/>
    <col min="12807" max="12807" width="12.125" style="15" bestFit="1" customWidth="1"/>
    <col min="12808" max="12808" width="7.125" style="15" customWidth="1"/>
    <col min="12809" max="12809" width="12.125" style="15" bestFit="1" customWidth="1"/>
    <col min="12810" max="12810" width="7.625" style="15" customWidth="1"/>
    <col min="12811" max="12811" width="11.875" style="15" bestFit="1" customWidth="1"/>
    <col min="12812" max="12812" width="7.875" style="15" customWidth="1"/>
    <col min="12813" max="12813" width="11.875" style="15" bestFit="1" customWidth="1"/>
    <col min="12814" max="12814" width="7.875" style="15" bestFit="1" customWidth="1"/>
    <col min="12815" max="12815" width="11.875" style="15" bestFit="1" customWidth="1"/>
    <col min="12816" max="12816" width="7.875" style="15" bestFit="1" customWidth="1"/>
    <col min="12817" max="12817" width="12.125" style="15" bestFit="1" customWidth="1"/>
    <col min="12818" max="12818" width="7.625" style="15" bestFit="1" customWidth="1"/>
    <col min="12819" max="12819" width="12.125" style="15" bestFit="1" customWidth="1"/>
    <col min="12820" max="12820" width="7.625" style="15" bestFit="1" customWidth="1"/>
    <col min="12821" max="12821" width="12.125" style="15" bestFit="1" customWidth="1"/>
    <col min="12822" max="12822" width="7.625" style="15" bestFit="1" customWidth="1"/>
    <col min="12823" max="12823" width="12.125" style="15" bestFit="1" customWidth="1"/>
    <col min="12824" max="12824" width="7.625" style="15" bestFit="1" customWidth="1"/>
    <col min="12825" max="12825" width="12.125" style="15" bestFit="1" customWidth="1"/>
    <col min="12826" max="12826" width="7.625" style="15" bestFit="1" customWidth="1"/>
    <col min="12827" max="12827" width="12.125" style="15" bestFit="1" customWidth="1"/>
    <col min="12828" max="12828" width="7.625" style="15" bestFit="1" customWidth="1"/>
    <col min="12829" max="12829" width="15.625" style="15" bestFit="1" customWidth="1"/>
    <col min="12830" max="12831" width="9" style="15"/>
    <col min="12832" max="12832" width="8.75" style="15" bestFit="1" customWidth="1"/>
    <col min="12833" max="13058" width="9" style="15"/>
    <col min="13059" max="13059" width="3.5" style="15" customWidth="1"/>
    <col min="13060" max="13060" width="30.25" style="15" customWidth="1"/>
    <col min="13061" max="13061" width="10.375" style="15" bestFit="1" customWidth="1"/>
    <col min="13062" max="13062" width="7.125" style="15" customWidth="1"/>
    <col min="13063" max="13063" width="12.125" style="15" bestFit="1" customWidth="1"/>
    <col min="13064" max="13064" width="7.125" style="15" customWidth="1"/>
    <col min="13065" max="13065" width="12.125" style="15" bestFit="1" customWidth="1"/>
    <col min="13066" max="13066" width="7.625" style="15" customWidth="1"/>
    <col min="13067" max="13067" width="11.875" style="15" bestFit="1" customWidth="1"/>
    <col min="13068" max="13068" width="7.875" style="15" customWidth="1"/>
    <col min="13069" max="13069" width="11.875" style="15" bestFit="1" customWidth="1"/>
    <col min="13070" max="13070" width="7.875" style="15" bestFit="1" customWidth="1"/>
    <col min="13071" max="13071" width="11.875" style="15" bestFit="1" customWidth="1"/>
    <col min="13072" max="13072" width="7.875" style="15" bestFit="1" customWidth="1"/>
    <col min="13073" max="13073" width="12.125" style="15" bestFit="1" customWidth="1"/>
    <col min="13074" max="13074" width="7.625" style="15" bestFit="1" customWidth="1"/>
    <col min="13075" max="13075" width="12.125" style="15" bestFit="1" customWidth="1"/>
    <col min="13076" max="13076" width="7.625" style="15" bestFit="1" customWidth="1"/>
    <col min="13077" max="13077" width="12.125" style="15" bestFit="1" customWidth="1"/>
    <col min="13078" max="13078" width="7.625" style="15" bestFit="1" customWidth="1"/>
    <col min="13079" max="13079" width="12.125" style="15" bestFit="1" customWidth="1"/>
    <col min="13080" max="13080" width="7.625" style="15" bestFit="1" customWidth="1"/>
    <col min="13081" max="13081" width="12.125" style="15" bestFit="1" customWidth="1"/>
    <col min="13082" max="13082" width="7.625" style="15" bestFit="1" customWidth="1"/>
    <col min="13083" max="13083" width="12.125" style="15" bestFit="1" customWidth="1"/>
    <col min="13084" max="13084" width="7.625" style="15" bestFit="1" customWidth="1"/>
    <col min="13085" max="13085" width="15.625" style="15" bestFit="1" customWidth="1"/>
    <col min="13086" max="13087" width="9" style="15"/>
    <col min="13088" max="13088" width="8.75" style="15" bestFit="1" customWidth="1"/>
    <col min="13089" max="13314" width="9" style="15"/>
    <col min="13315" max="13315" width="3.5" style="15" customWidth="1"/>
    <col min="13316" max="13316" width="30.25" style="15" customWidth="1"/>
    <col min="13317" max="13317" width="10.375" style="15" bestFit="1" customWidth="1"/>
    <col min="13318" max="13318" width="7.125" style="15" customWidth="1"/>
    <col min="13319" max="13319" width="12.125" style="15" bestFit="1" customWidth="1"/>
    <col min="13320" max="13320" width="7.125" style="15" customWidth="1"/>
    <col min="13321" max="13321" width="12.125" style="15" bestFit="1" customWidth="1"/>
    <col min="13322" max="13322" width="7.625" style="15" customWidth="1"/>
    <col min="13323" max="13323" width="11.875" style="15" bestFit="1" customWidth="1"/>
    <col min="13324" max="13324" width="7.875" style="15" customWidth="1"/>
    <col min="13325" max="13325" width="11.875" style="15" bestFit="1" customWidth="1"/>
    <col min="13326" max="13326" width="7.875" style="15" bestFit="1" customWidth="1"/>
    <col min="13327" max="13327" width="11.875" style="15" bestFit="1" customWidth="1"/>
    <col min="13328" max="13328" width="7.875" style="15" bestFit="1" customWidth="1"/>
    <col min="13329" max="13329" width="12.125" style="15" bestFit="1" customWidth="1"/>
    <col min="13330" max="13330" width="7.625" style="15" bestFit="1" customWidth="1"/>
    <col min="13331" max="13331" width="12.125" style="15" bestFit="1" customWidth="1"/>
    <col min="13332" max="13332" width="7.625" style="15" bestFit="1" customWidth="1"/>
    <col min="13333" max="13333" width="12.125" style="15" bestFit="1" customWidth="1"/>
    <col min="13334" max="13334" width="7.625" style="15" bestFit="1" customWidth="1"/>
    <col min="13335" max="13335" width="12.125" style="15" bestFit="1" customWidth="1"/>
    <col min="13336" max="13336" width="7.625" style="15" bestFit="1" customWidth="1"/>
    <col min="13337" max="13337" width="12.125" style="15" bestFit="1" customWidth="1"/>
    <col min="13338" max="13338" width="7.625" style="15" bestFit="1" customWidth="1"/>
    <col min="13339" max="13339" width="12.125" style="15" bestFit="1" customWidth="1"/>
    <col min="13340" max="13340" width="7.625" style="15" bestFit="1" customWidth="1"/>
    <col min="13341" max="13341" width="15.625" style="15" bestFit="1" customWidth="1"/>
    <col min="13342" max="13343" width="9" style="15"/>
    <col min="13344" max="13344" width="8.75" style="15" bestFit="1" customWidth="1"/>
    <col min="13345" max="13570" width="9" style="15"/>
    <col min="13571" max="13571" width="3.5" style="15" customWidth="1"/>
    <col min="13572" max="13572" width="30.25" style="15" customWidth="1"/>
    <col min="13573" max="13573" width="10.375" style="15" bestFit="1" customWidth="1"/>
    <col min="13574" max="13574" width="7.125" style="15" customWidth="1"/>
    <col min="13575" max="13575" width="12.125" style="15" bestFit="1" customWidth="1"/>
    <col min="13576" max="13576" width="7.125" style="15" customWidth="1"/>
    <col min="13577" max="13577" width="12.125" style="15" bestFit="1" customWidth="1"/>
    <col min="13578" max="13578" width="7.625" style="15" customWidth="1"/>
    <col min="13579" max="13579" width="11.875" style="15" bestFit="1" customWidth="1"/>
    <col min="13580" max="13580" width="7.875" style="15" customWidth="1"/>
    <col min="13581" max="13581" width="11.875" style="15" bestFit="1" customWidth="1"/>
    <col min="13582" max="13582" width="7.875" style="15" bestFit="1" customWidth="1"/>
    <col min="13583" max="13583" width="11.875" style="15" bestFit="1" customWidth="1"/>
    <col min="13584" max="13584" width="7.875" style="15" bestFit="1" customWidth="1"/>
    <col min="13585" max="13585" width="12.125" style="15" bestFit="1" customWidth="1"/>
    <col min="13586" max="13586" width="7.625" style="15" bestFit="1" customWidth="1"/>
    <col min="13587" max="13587" width="12.125" style="15" bestFit="1" customWidth="1"/>
    <col min="13588" max="13588" width="7.625" style="15" bestFit="1" customWidth="1"/>
    <col min="13589" max="13589" width="12.125" style="15" bestFit="1" customWidth="1"/>
    <col min="13590" max="13590" width="7.625" style="15" bestFit="1" customWidth="1"/>
    <col min="13591" max="13591" width="12.125" style="15" bestFit="1" customWidth="1"/>
    <col min="13592" max="13592" width="7.625" style="15" bestFit="1" customWidth="1"/>
    <col min="13593" max="13593" width="12.125" style="15" bestFit="1" customWidth="1"/>
    <col min="13594" max="13594" width="7.625" style="15" bestFit="1" customWidth="1"/>
    <col min="13595" max="13595" width="12.125" style="15" bestFit="1" customWidth="1"/>
    <col min="13596" max="13596" width="7.625" style="15" bestFit="1" customWidth="1"/>
    <col min="13597" max="13597" width="15.625" style="15" bestFit="1" customWidth="1"/>
    <col min="13598" max="13599" width="9" style="15"/>
    <col min="13600" max="13600" width="8.75" style="15" bestFit="1" customWidth="1"/>
    <col min="13601" max="13826" width="9" style="15"/>
    <col min="13827" max="13827" width="3.5" style="15" customWidth="1"/>
    <col min="13828" max="13828" width="30.25" style="15" customWidth="1"/>
    <col min="13829" max="13829" width="10.375" style="15" bestFit="1" customWidth="1"/>
    <col min="13830" max="13830" width="7.125" style="15" customWidth="1"/>
    <col min="13831" max="13831" width="12.125" style="15" bestFit="1" customWidth="1"/>
    <col min="13832" max="13832" width="7.125" style="15" customWidth="1"/>
    <col min="13833" max="13833" width="12.125" style="15" bestFit="1" customWidth="1"/>
    <col min="13834" max="13834" width="7.625" style="15" customWidth="1"/>
    <col min="13835" max="13835" width="11.875" style="15" bestFit="1" customWidth="1"/>
    <col min="13836" max="13836" width="7.875" style="15" customWidth="1"/>
    <col min="13837" max="13837" width="11.875" style="15" bestFit="1" customWidth="1"/>
    <col min="13838" max="13838" width="7.875" style="15" bestFit="1" customWidth="1"/>
    <col min="13839" max="13839" width="11.875" style="15" bestFit="1" customWidth="1"/>
    <col min="13840" max="13840" width="7.875" style="15" bestFit="1" customWidth="1"/>
    <col min="13841" max="13841" width="12.125" style="15" bestFit="1" customWidth="1"/>
    <col min="13842" max="13842" width="7.625" style="15" bestFit="1" customWidth="1"/>
    <col min="13843" max="13843" width="12.125" style="15" bestFit="1" customWidth="1"/>
    <col min="13844" max="13844" width="7.625" style="15" bestFit="1" customWidth="1"/>
    <col min="13845" max="13845" width="12.125" style="15" bestFit="1" customWidth="1"/>
    <col min="13846" max="13846" width="7.625" style="15" bestFit="1" customWidth="1"/>
    <col min="13847" max="13847" width="12.125" style="15" bestFit="1" customWidth="1"/>
    <col min="13848" max="13848" width="7.625" style="15" bestFit="1" customWidth="1"/>
    <col min="13849" max="13849" width="12.125" style="15" bestFit="1" customWidth="1"/>
    <col min="13850" max="13850" width="7.625" style="15" bestFit="1" customWidth="1"/>
    <col min="13851" max="13851" width="12.125" style="15" bestFit="1" customWidth="1"/>
    <col min="13852" max="13852" width="7.625" style="15" bestFit="1" customWidth="1"/>
    <col min="13853" max="13853" width="15.625" style="15" bestFit="1" customWidth="1"/>
    <col min="13854" max="13855" width="9" style="15"/>
    <col min="13856" max="13856" width="8.75" style="15" bestFit="1" customWidth="1"/>
    <col min="13857" max="14082" width="9" style="15"/>
    <col min="14083" max="14083" width="3.5" style="15" customWidth="1"/>
    <col min="14084" max="14084" width="30.25" style="15" customWidth="1"/>
    <col min="14085" max="14085" width="10.375" style="15" bestFit="1" customWidth="1"/>
    <col min="14086" max="14086" width="7.125" style="15" customWidth="1"/>
    <col min="14087" max="14087" width="12.125" style="15" bestFit="1" customWidth="1"/>
    <col min="14088" max="14088" width="7.125" style="15" customWidth="1"/>
    <col min="14089" max="14089" width="12.125" style="15" bestFit="1" customWidth="1"/>
    <col min="14090" max="14090" width="7.625" style="15" customWidth="1"/>
    <col min="14091" max="14091" width="11.875" style="15" bestFit="1" customWidth="1"/>
    <col min="14092" max="14092" width="7.875" style="15" customWidth="1"/>
    <col min="14093" max="14093" width="11.875" style="15" bestFit="1" customWidth="1"/>
    <col min="14094" max="14094" width="7.875" style="15" bestFit="1" customWidth="1"/>
    <col min="14095" max="14095" width="11.875" style="15" bestFit="1" customWidth="1"/>
    <col min="14096" max="14096" width="7.875" style="15" bestFit="1" customWidth="1"/>
    <col min="14097" max="14097" width="12.125" style="15" bestFit="1" customWidth="1"/>
    <col min="14098" max="14098" width="7.625" style="15" bestFit="1" customWidth="1"/>
    <col min="14099" max="14099" width="12.125" style="15" bestFit="1" customWidth="1"/>
    <col min="14100" max="14100" width="7.625" style="15" bestFit="1" customWidth="1"/>
    <col min="14101" max="14101" width="12.125" style="15" bestFit="1" customWidth="1"/>
    <col min="14102" max="14102" width="7.625" style="15" bestFit="1" customWidth="1"/>
    <col min="14103" max="14103" width="12.125" style="15" bestFit="1" customWidth="1"/>
    <col min="14104" max="14104" width="7.625" style="15" bestFit="1" customWidth="1"/>
    <col min="14105" max="14105" width="12.125" style="15" bestFit="1" customWidth="1"/>
    <col min="14106" max="14106" width="7.625" style="15" bestFit="1" customWidth="1"/>
    <col min="14107" max="14107" width="12.125" style="15" bestFit="1" customWidth="1"/>
    <col min="14108" max="14108" width="7.625" style="15" bestFit="1" customWidth="1"/>
    <col min="14109" max="14109" width="15.625" style="15" bestFit="1" customWidth="1"/>
    <col min="14110" max="14111" width="9" style="15"/>
    <col min="14112" max="14112" width="8.75" style="15" bestFit="1" customWidth="1"/>
    <col min="14113" max="14338" width="9" style="15"/>
    <col min="14339" max="14339" width="3.5" style="15" customWidth="1"/>
    <col min="14340" max="14340" width="30.25" style="15" customWidth="1"/>
    <col min="14341" max="14341" width="10.375" style="15" bestFit="1" customWidth="1"/>
    <col min="14342" max="14342" width="7.125" style="15" customWidth="1"/>
    <col min="14343" max="14343" width="12.125" style="15" bestFit="1" customWidth="1"/>
    <col min="14344" max="14344" width="7.125" style="15" customWidth="1"/>
    <col min="14345" max="14345" width="12.125" style="15" bestFit="1" customWidth="1"/>
    <col min="14346" max="14346" width="7.625" style="15" customWidth="1"/>
    <col min="14347" max="14347" width="11.875" style="15" bestFit="1" customWidth="1"/>
    <col min="14348" max="14348" width="7.875" style="15" customWidth="1"/>
    <col min="14349" max="14349" width="11.875" style="15" bestFit="1" customWidth="1"/>
    <col min="14350" max="14350" width="7.875" style="15" bestFit="1" customWidth="1"/>
    <col min="14351" max="14351" width="11.875" style="15" bestFit="1" customWidth="1"/>
    <col min="14352" max="14352" width="7.875" style="15" bestFit="1" customWidth="1"/>
    <col min="14353" max="14353" width="12.125" style="15" bestFit="1" customWidth="1"/>
    <col min="14354" max="14354" width="7.625" style="15" bestFit="1" customWidth="1"/>
    <col min="14355" max="14355" width="12.125" style="15" bestFit="1" customWidth="1"/>
    <col min="14356" max="14356" width="7.625" style="15" bestFit="1" customWidth="1"/>
    <col min="14357" max="14357" width="12.125" style="15" bestFit="1" customWidth="1"/>
    <col min="14358" max="14358" width="7.625" style="15" bestFit="1" customWidth="1"/>
    <col min="14359" max="14359" width="12.125" style="15" bestFit="1" customWidth="1"/>
    <col min="14360" max="14360" width="7.625" style="15" bestFit="1" customWidth="1"/>
    <col min="14361" max="14361" width="12.125" style="15" bestFit="1" customWidth="1"/>
    <col min="14362" max="14362" width="7.625" style="15" bestFit="1" customWidth="1"/>
    <col min="14363" max="14363" width="12.125" style="15" bestFit="1" customWidth="1"/>
    <col min="14364" max="14364" width="7.625" style="15" bestFit="1" customWidth="1"/>
    <col min="14365" max="14365" width="15.625" style="15" bestFit="1" customWidth="1"/>
    <col min="14366" max="14367" width="9" style="15"/>
    <col min="14368" max="14368" width="8.75" style="15" bestFit="1" customWidth="1"/>
    <col min="14369" max="14594" width="9" style="15"/>
    <col min="14595" max="14595" width="3.5" style="15" customWidth="1"/>
    <col min="14596" max="14596" width="30.25" style="15" customWidth="1"/>
    <col min="14597" max="14597" width="10.375" style="15" bestFit="1" customWidth="1"/>
    <col min="14598" max="14598" width="7.125" style="15" customWidth="1"/>
    <col min="14599" max="14599" width="12.125" style="15" bestFit="1" customWidth="1"/>
    <col min="14600" max="14600" width="7.125" style="15" customWidth="1"/>
    <col min="14601" max="14601" width="12.125" style="15" bestFit="1" customWidth="1"/>
    <col min="14602" max="14602" width="7.625" style="15" customWidth="1"/>
    <col min="14603" max="14603" width="11.875" style="15" bestFit="1" customWidth="1"/>
    <col min="14604" max="14604" width="7.875" style="15" customWidth="1"/>
    <col min="14605" max="14605" width="11.875" style="15" bestFit="1" customWidth="1"/>
    <col min="14606" max="14606" width="7.875" style="15" bestFit="1" customWidth="1"/>
    <col min="14607" max="14607" width="11.875" style="15" bestFit="1" customWidth="1"/>
    <col min="14608" max="14608" width="7.875" style="15" bestFit="1" customWidth="1"/>
    <col min="14609" max="14609" width="12.125" style="15" bestFit="1" customWidth="1"/>
    <col min="14610" max="14610" width="7.625" style="15" bestFit="1" customWidth="1"/>
    <col min="14611" max="14611" width="12.125" style="15" bestFit="1" customWidth="1"/>
    <col min="14612" max="14612" width="7.625" style="15" bestFit="1" customWidth="1"/>
    <col min="14613" max="14613" width="12.125" style="15" bestFit="1" customWidth="1"/>
    <col min="14614" max="14614" width="7.625" style="15" bestFit="1" customWidth="1"/>
    <col min="14615" max="14615" width="12.125" style="15" bestFit="1" customWidth="1"/>
    <col min="14616" max="14616" width="7.625" style="15" bestFit="1" customWidth="1"/>
    <col min="14617" max="14617" width="12.125" style="15" bestFit="1" customWidth="1"/>
    <col min="14618" max="14618" width="7.625" style="15" bestFit="1" customWidth="1"/>
    <col min="14619" max="14619" width="12.125" style="15" bestFit="1" customWidth="1"/>
    <col min="14620" max="14620" width="7.625" style="15" bestFit="1" customWidth="1"/>
    <col min="14621" max="14621" width="15.625" style="15" bestFit="1" customWidth="1"/>
    <col min="14622" max="14623" width="9" style="15"/>
    <col min="14624" max="14624" width="8.75" style="15" bestFit="1" customWidth="1"/>
    <col min="14625" max="14850" width="9" style="15"/>
    <col min="14851" max="14851" width="3.5" style="15" customWidth="1"/>
    <col min="14852" max="14852" width="30.25" style="15" customWidth="1"/>
    <col min="14853" max="14853" width="10.375" style="15" bestFit="1" customWidth="1"/>
    <col min="14854" max="14854" width="7.125" style="15" customWidth="1"/>
    <col min="14855" max="14855" width="12.125" style="15" bestFit="1" customWidth="1"/>
    <col min="14856" max="14856" width="7.125" style="15" customWidth="1"/>
    <col min="14857" max="14857" width="12.125" style="15" bestFit="1" customWidth="1"/>
    <col min="14858" max="14858" width="7.625" style="15" customWidth="1"/>
    <col min="14859" max="14859" width="11.875" style="15" bestFit="1" customWidth="1"/>
    <col min="14860" max="14860" width="7.875" style="15" customWidth="1"/>
    <col min="14861" max="14861" width="11.875" style="15" bestFit="1" customWidth="1"/>
    <col min="14862" max="14862" width="7.875" style="15" bestFit="1" customWidth="1"/>
    <col min="14863" max="14863" width="11.875" style="15" bestFit="1" customWidth="1"/>
    <col min="14864" max="14864" width="7.875" style="15" bestFit="1" customWidth="1"/>
    <col min="14865" max="14865" width="12.125" style="15" bestFit="1" customWidth="1"/>
    <col min="14866" max="14866" width="7.625" style="15" bestFit="1" customWidth="1"/>
    <col min="14867" max="14867" width="12.125" style="15" bestFit="1" customWidth="1"/>
    <col min="14868" max="14868" width="7.625" style="15" bestFit="1" customWidth="1"/>
    <col min="14869" max="14869" width="12.125" style="15" bestFit="1" customWidth="1"/>
    <col min="14870" max="14870" width="7.625" style="15" bestFit="1" customWidth="1"/>
    <col min="14871" max="14871" width="12.125" style="15" bestFit="1" customWidth="1"/>
    <col min="14872" max="14872" width="7.625" style="15" bestFit="1" customWidth="1"/>
    <col min="14873" max="14873" width="12.125" style="15" bestFit="1" customWidth="1"/>
    <col min="14874" max="14874" width="7.625" style="15" bestFit="1" customWidth="1"/>
    <col min="14875" max="14875" width="12.125" style="15" bestFit="1" customWidth="1"/>
    <col min="14876" max="14876" width="7.625" style="15" bestFit="1" customWidth="1"/>
    <col min="14877" max="14877" width="15.625" style="15" bestFit="1" customWidth="1"/>
    <col min="14878" max="14879" width="9" style="15"/>
    <col min="14880" max="14880" width="8.75" style="15" bestFit="1" customWidth="1"/>
    <col min="14881" max="15106" width="9" style="15"/>
    <col min="15107" max="15107" width="3.5" style="15" customWidth="1"/>
    <col min="15108" max="15108" width="30.25" style="15" customWidth="1"/>
    <col min="15109" max="15109" width="10.375" style="15" bestFit="1" customWidth="1"/>
    <col min="15110" max="15110" width="7.125" style="15" customWidth="1"/>
    <col min="15111" max="15111" width="12.125" style="15" bestFit="1" customWidth="1"/>
    <col min="15112" max="15112" width="7.125" style="15" customWidth="1"/>
    <col min="15113" max="15113" width="12.125" style="15" bestFit="1" customWidth="1"/>
    <col min="15114" max="15114" width="7.625" style="15" customWidth="1"/>
    <col min="15115" max="15115" width="11.875" style="15" bestFit="1" customWidth="1"/>
    <col min="15116" max="15116" width="7.875" style="15" customWidth="1"/>
    <col min="15117" max="15117" width="11.875" style="15" bestFit="1" customWidth="1"/>
    <col min="15118" max="15118" width="7.875" style="15" bestFit="1" customWidth="1"/>
    <col min="15119" max="15119" width="11.875" style="15" bestFit="1" customWidth="1"/>
    <col min="15120" max="15120" width="7.875" style="15" bestFit="1" customWidth="1"/>
    <col min="15121" max="15121" width="12.125" style="15" bestFit="1" customWidth="1"/>
    <col min="15122" max="15122" width="7.625" style="15" bestFit="1" customWidth="1"/>
    <col min="15123" max="15123" width="12.125" style="15" bestFit="1" customWidth="1"/>
    <col min="15124" max="15124" width="7.625" style="15" bestFit="1" customWidth="1"/>
    <col min="15125" max="15125" width="12.125" style="15" bestFit="1" customWidth="1"/>
    <col min="15126" max="15126" width="7.625" style="15" bestFit="1" customWidth="1"/>
    <col min="15127" max="15127" width="12.125" style="15" bestFit="1" customWidth="1"/>
    <col min="15128" max="15128" width="7.625" style="15" bestFit="1" customWidth="1"/>
    <col min="15129" max="15129" width="12.125" style="15" bestFit="1" customWidth="1"/>
    <col min="15130" max="15130" width="7.625" style="15" bestFit="1" customWidth="1"/>
    <col min="15131" max="15131" width="12.125" style="15" bestFit="1" customWidth="1"/>
    <col min="15132" max="15132" width="7.625" style="15" bestFit="1" customWidth="1"/>
    <col min="15133" max="15133" width="15.625" style="15" bestFit="1" customWidth="1"/>
    <col min="15134" max="15135" width="9" style="15"/>
    <col min="15136" max="15136" width="8.75" style="15" bestFit="1" customWidth="1"/>
    <col min="15137" max="15362" width="9" style="15"/>
    <col min="15363" max="15363" width="3.5" style="15" customWidth="1"/>
    <col min="15364" max="15364" width="30.25" style="15" customWidth="1"/>
    <col min="15365" max="15365" width="10.375" style="15" bestFit="1" customWidth="1"/>
    <col min="15366" max="15366" width="7.125" style="15" customWidth="1"/>
    <col min="15367" max="15367" width="12.125" style="15" bestFit="1" customWidth="1"/>
    <col min="15368" max="15368" width="7.125" style="15" customWidth="1"/>
    <col min="15369" max="15369" width="12.125" style="15" bestFit="1" customWidth="1"/>
    <col min="15370" max="15370" width="7.625" style="15" customWidth="1"/>
    <col min="15371" max="15371" width="11.875" style="15" bestFit="1" customWidth="1"/>
    <col min="15372" max="15372" width="7.875" style="15" customWidth="1"/>
    <col min="15373" max="15373" width="11.875" style="15" bestFit="1" customWidth="1"/>
    <col min="15374" max="15374" width="7.875" style="15" bestFit="1" customWidth="1"/>
    <col min="15375" max="15375" width="11.875" style="15" bestFit="1" customWidth="1"/>
    <col min="15376" max="15376" width="7.875" style="15" bestFit="1" customWidth="1"/>
    <col min="15377" max="15377" width="12.125" style="15" bestFit="1" customWidth="1"/>
    <col min="15378" max="15378" width="7.625" style="15" bestFit="1" customWidth="1"/>
    <col min="15379" max="15379" width="12.125" style="15" bestFit="1" customWidth="1"/>
    <col min="15380" max="15380" width="7.625" style="15" bestFit="1" customWidth="1"/>
    <col min="15381" max="15381" width="12.125" style="15" bestFit="1" customWidth="1"/>
    <col min="15382" max="15382" width="7.625" style="15" bestFit="1" customWidth="1"/>
    <col min="15383" max="15383" width="12.125" style="15" bestFit="1" customWidth="1"/>
    <col min="15384" max="15384" width="7.625" style="15" bestFit="1" customWidth="1"/>
    <col min="15385" max="15385" width="12.125" style="15" bestFit="1" customWidth="1"/>
    <col min="15386" max="15386" width="7.625" style="15" bestFit="1" customWidth="1"/>
    <col min="15387" max="15387" width="12.125" style="15" bestFit="1" customWidth="1"/>
    <col min="15388" max="15388" width="7.625" style="15" bestFit="1" customWidth="1"/>
    <col min="15389" max="15389" width="15.625" style="15" bestFit="1" customWidth="1"/>
    <col min="15390" max="15391" width="9" style="15"/>
    <col min="15392" max="15392" width="8.75" style="15" bestFit="1" customWidth="1"/>
    <col min="15393" max="15618" width="9" style="15"/>
    <col min="15619" max="15619" width="3.5" style="15" customWidth="1"/>
    <col min="15620" max="15620" width="30.25" style="15" customWidth="1"/>
    <col min="15621" max="15621" width="10.375" style="15" bestFit="1" customWidth="1"/>
    <col min="15622" max="15622" width="7.125" style="15" customWidth="1"/>
    <col min="15623" max="15623" width="12.125" style="15" bestFit="1" customWidth="1"/>
    <col min="15624" max="15624" width="7.125" style="15" customWidth="1"/>
    <col min="15625" max="15625" width="12.125" style="15" bestFit="1" customWidth="1"/>
    <col min="15626" max="15626" width="7.625" style="15" customWidth="1"/>
    <col min="15627" max="15627" width="11.875" style="15" bestFit="1" customWidth="1"/>
    <col min="15628" max="15628" width="7.875" style="15" customWidth="1"/>
    <col min="15629" max="15629" width="11.875" style="15" bestFit="1" customWidth="1"/>
    <col min="15630" max="15630" width="7.875" style="15" bestFit="1" customWidth="1"/>
    <col min="15631" max="15631" width="11.875" style="15" bestFit="1" customWidth="1"/>
    <col min="15632" max="15632" width="7.875" style="15" bestFit="1" customWidth="1"/>
    <col min="15633" max="15633" width="12.125" style="15" bestFit="1" customWidth="1"/>
    <col min="15634" max="15634" width="7.625" style="15" bestFit="1" customWidth="1"/>
    <col min="15635" max="15635" width="12.125" style="15" bestFit="1" customWidth="1"/>
    <col min="15636" max="15636" width="7.625" style="15" bestFit="1" customWidth="1"/>
    <col min="15637" max="15637" width="12.125" style="15" bestFit="1" customWidth="1"/>
    <col min="15638" max="15638" width="7.625" style="15" bestFit="1" customWidth="1"/>
    <col min="15639" max="15639" width="12.125" style="15" bestFit="1" customWidth="1"/>
    <col min="15640" max="15640" width="7.625" style="15" bestFit="1" customWidth="1"/>
    <col min="15641" max="15641" width="12.125" style="15" bestFit="1" customWidth="1"/>
    <col min="15642" max="15642" width="7.625" style="15" bestFit="1" customWidth="1"/>
    <col min="15643" max="15643" width="12.125" style="15" bestFit="1" customWidth="1"/>
    <col min="15644" max="15644" width="7.625" style="15" bestFit="1" customWidth="1"/>
    <col min="15645" max="15645" width="15.625" style="15" bestFit="1" customWidth="1"/>
    <col min="15646" max="15647" width="9" style="15"/>
    <col min="15648" max="15648" width="8.75" style="15" bestFit="1" customWidth="1"/>
    <col min="15649" max="15874" width="9" style="15"/>
    <col min="15875" max="15875" width="3.5" style="15" customWidth="1"/>
    <col min="15876" max="15876" width="30.25" style="15" customWidth="1"/>
    <col min="15877" max="15877" width="10.375" style="15" bestFit="1" customWidth="1"/>
    <col min="15878" max="15878" width="7.125" style="15" customWidth="1"/>
    <col min="15879" max="15879" width="12.125" style="15" bestFit="1" customWidth="1"/>
    <col min="15880" max="15880" width="7.125" style="15" customWidth="1"/>
    <col min="15881" max="15881" width="12.125" style="15" bestFit="1" customWidth="1"/>
    <col min="15882" max="15882" width="7.625" style="15" customWidth="1"/>
    <col min="15883" max="15883" width="11.875" style="15" bestFit="1" customWidth="1"/>
    <col min="15884" max="15884" width="7.875" style="15" customWidth="1"/>
    <col min="15885" max="15885" width="11.875" style="15" bestFit="1" customWidth="1"/>
    <col min="15886" max="15886" width="7.875" style="15" bestFit="1" customWidth="1"/>
    <col min="15887" max="15887" width="11.875" style="15" bestFit="1" customWidth="1"/>
    <col min="15888" max="15888" width="7.875" style="15" bestFit="1" customWidth="1"/>
    <col min="15889" max="15889" width="12.125" style="15" bestFit="1" customWidth="1"/>
    <col min="15890" max="15890" width="7.625" style="15" bestFit="1" customWidth="1"/>
    <col min="15891" max="15891" width="12.125" style="15" bestFit="1" customWidth="1"/>
    <col min="15892" max="15892" width="7.625" style="15" bestFit="1" customWidth="1"/>
    <col min="15893" max="15893" width="12.125" style="15" bestFit="1" customWidth="1"/>
    <col min="15894" max="15894" width="7.625" style="15" bestFit="1" customWidth="1"/>
    <col min="15895" max="15895" width="12.125" style="15" bestFit="1" customWidth="1"/>
    <col min="15896" max="15896" width="7.625" style="15" bestFit="1" customWidth="1"/>
    <col min="15897" max="15897" width="12.125" style="15" bestFit="1" customWidth="1"/>
    <col min="15898" max="15898" width="7.625" style="15" bestFit="1" customWidth="1"/>
    <col min="15899" max="15899" width="12.125" style="15" bestFit="1" customWidth="1"/>
    <col min="15900" max="15900" width="7.625" style="15" bestFit="1" customWidth="1"/>
    <col min="15901" max="15901" width="15.625" style="15" bestFit="1" customWidth="1"/>
    <col min="15902" max="15903" width="9" style="15"/>
    <col min="15904" max="15904" width="8.75" style="15" bestFit="1" customWidth="1"/>
    <col min="15905" max="16130" width="9" style="15"/>
    <col min="16131" max="16131" width="3.5" style="15" customWidth="1"/>
    <col min="16132" max="16132" width="30.25" style="15" customWidth="1"/>
    <col min="16133" max="16133" width="10.375" style="15" bestFit="1" customWidth="1"/>
    <col min="16134" max="16134" width="7.125" style="15" customWidth="1"/>
    <col min="16135" max="16135" width="12.125" style="15" bestFit="1" customWidth="1"/>
    <col min="16136" max="16136" width="7.125" style="15" customWidth="1"/>
    <col min="16137" max="16137" width="12.125" style="15" bestFit="1" customWidth="1"/>
    <col min="16138" max="16138" width="7.625" style="15" customWidth="1"/>
    <col min="16139" max="16139" width="11.875" style="15" bestFit="1" customWidth="1"/>
    <col min="16140" max="16140" width="7.875" style="15" customWidth="1"/>
    <col min="16141" max="16141" width="11.875" style="15" bestFit="1" customWidth="1"/>
    <col min="16142" max="16142" width="7.875" style="15" bestFit="1" customWidth="1"/>
    <col min="16143" max="16143" width="11.875" style="15" bestFit="1" customWidth="1"/>
    <col min="16144" max="16144" width="7.875" style="15" bestFit="1" customWidth="1"/>
    <col min="16145" max="16145" width="12.125" style="15" bestFit="1" customWidth="1"/>
    <col min="16146" max="16146" width="7.625" style="15" bestFit="1" customWidth="1"/>
    <col min="16147" max="16147" width="12.125" style="15" bestFit="1" customWidth="1"/>
    <col min="16148" max="16148" width="7.625" style="15" bestFit="1" customWidth="1"/>
    <col min="16149" max="16149" width="12.125" style="15" bestFit="1" customWidth="1"/>
    <col min="16150" max="16150" width="7.625" style="15" bestFit="1" customWidth="1"/>
    <col min="16151" max="16151" width="12.125" style="15" bestFit="1" customWidth="1"/>
    <col min="16152" max="16152" width="7.625" style="15" bestFit="1" customWidth="1"/>
    <col min="16153" max="16153" width="12.125" style="15" bestFit="1" customWidth="1"/>
    <col min="16154" max="16154" width="7.625" style="15" bestFit="1" customWidth="1"/>
    <col min="16155" max="16155" width="12.125" style="15" bestFit="1" customWidth="1"/>
    <col min="16156" max="16156" width="7.625" style="15" bestFit="1" customWidth="1"/>
    <col min="16157" max="16157" width="15.625" style="15" bestFit="1" customWidth="1"/>
    <col min="16158" max="16159" width="9" style="15"/>
    <col min="16160" max="16160" width="8.75" style="15" bestFit="1" customWidth="1"/>
    <col min="16161" max="16384" width="9" style="15"/>
  </cols>
  <sheetData>
    <row r="2" spans="2:257" s="14" customFormat="1" ht="6" x14ac:dyDescent="0.2">
      <c r="B2" s="10"/>
      <c r="C2" s="11"/>
      <c r="D2" s="11"/>
      <c r="E2" s="11"/>
      <c r="F2" s="12"/>
      <c r="G2" s="11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2:257" ht="22.5" customHeight="1" x14ac:dyDescent="0.2">
      <c r="C3" s="16" t="s">
        <v>107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8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  <c r="IW3" s="19"/>
    </row>
    <row r="4" spans="2:257" ht="16.5" customHeight="1" x14ac:dyDescent="0.2">
      <c r="C4" s="16" t="s">
        <v>108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8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</row>
    <row r="5" spans="2:257" ht="15.75" customHeight="1" thickBot="1" x14ac:dyDescent="0.25">
      <c r="C5" s="20" t="s">
        <v>109</v>
      </c>
      <c r="D5" s="21">
        <v>45324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3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</row>
    <row r="6" spans="2:257" s="25" customFormat="1" ht="24" thickBot="1" x14ac:dyDescent="0.25">
      <c r="B6" s="24"/>
      <c r="C6" s="61" t="s">
        <v>110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3"/>
    </row>
    <row r="7" spans="2:257" s="32" customFormat="1" ht="5.25" x14ac:dyDescent="0.2">
      <c r="B7" s="26"/>
      <c r="C7" s="27"/>
      <c r="D7" s="28"/>
      <c r="E7" s="28"/>
      <c r="F7" s="28"/>
      <c r="G7" s="28"/>
      <c r="H7" s="28"/>
      <c r="I7" s="28"/>
      <c r="J7" s="28"/>
      <c r="K7" s="28"/>
      <c r="L7" s="29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/>
    </row>
    <row r="8" spans="2:257" ht="15.75" x14ac:dyDescent="0.25">
      <c r="C8" s="33" t="s">
        <v>111</v>
      </c>
      <c r="D8" s="34" t="s">
        <v>112</v>
      </c>
      <c r="E8" s="34" t="s">
        <v>113</v>
      </c>
      <c r="F8" s="34" t="s">
        <v>114</v>
      </c>
      <c r="G8" s="34" t="s">
        <v>115</v>
      </c>
      <c r="H8" s="34" t="s">
        <v>114</v>
      </c>
      <c r="I8" s="34" t="s">
        <v>116</v>
      </c>
      <c r="J8" s="34" t="s">
        <v>114</v>
      </c>
      <c r="K8" s="34" t="s">
        <v>117</v>
      </c>
      <c r="L8" s="34" t="s">
        <v>114</v>
      </c>
      <c r="M8" s="34" t="s">
        <v>118</v>
      </c>
      <c r="N8" s="34" t="s">
        <v>114</v>
      </c>
      <c r="O8" s="34" t="s">
        <v>119</v>
      </c>
      <c r="P8" s="34" t="s">
        <v>114</v>
      </c>
      <c r="Q8" s="34" t="s">
        <v>120</v>
      </c>
      <c r="R8" s="34" t="s">
        <v>114</v>
      </c>
      <c r="S8" s="34" t="s">
        <v>121</v>
      </c>
      <c r="T8" s="34" t="s">
        <v>114</v>
      </c>
      <c r="U8" s="34" t="s">
        <v>122</v>
      </c>
      <c r="V8" s="34" t="s">
        <v>114</v>
      </c>
      <c r="W8" s="34" t="s">
        <v>123</v>
      </c>
      <c r="X8" s="34" t="s">
        <v>114</v>
      </c>
      <c r="Y8" s="34" t="s">
        <v>124</v>
      </c>
      <c r="Z8" s="34" t="s">
        <v>114</v>
      </c>
      <c r="AA8" s="34" t="s">
        <v>125</v>
      </c>
      <c r="AB8" s="34" t="s">
        <v>114</v>
      </c>
      <c r="AC8" s="34" t="s">
        <v>126</v>
      </c>
      <c r="AD8" s="34" t="s">
        <v>114</v>
      </c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  <c r="IW8" s="19"/>
    </row>
    <row r="9" spans="2:257" ht="15.75" x14ac:dyDescent="0.25">
      <c r="B9" s="35">
        <v>1</v>
      </c>
      <c r="C9" s="36" t="str">
        <f>SUM($A$9:B9)&amp;".0"</f>
        <v>1.0</v>
      </c>
      <c r="D9" s="37" t="s">
        <v>12</v>
      </c>
      <c r="E9" s="38">
        <f t="shared" ref="E9:E28" si="0">($AC9*F9/100)</f>
        <v>31759.865351999997</v>
      </c>
      <c r="F9" s="39">
        <f>ROUND(SUM(E10:E29)/SUM($AC$10:$AC$29)*100,3)</f>
        <v>4.71</v>
      </c>
      <c r="G9" s="38">
        <f t="shared" ref="G9:G28" si="1">($AC9*H9/100)</f>
        <v>32528.575468799998</v>
      </c>
      <c r="H9" s="39">
        <f>ROUND(SUM(G10:G29)/SUM($AC$10:$AC$29)*100,3)</f>
        <v>4.8239999999999998</v>
      </c>
      <c r="I9" s="38">
        <f t="shared" ref="I9:I28" si="2">($AC9*J9/100)</f>
        <v>45670.821237600001</v>
      </c>
      <c r="J9" s="39">
        <f>ROUND(SUM(I10:I29)/SUM($AC$10:$AC$29)*100,3)</f>
        <v>6.7729999999999997</v>
      </c>
      <c r="K9" s="38">
        <f t="shared" ref="K9:K28" si="3">($AC9*L9/100)</f>
        <v>21146.2712832</v>
      </c>
      <c r="L9" s="39">
        <f>ROUND(SUM(K10:K29)/SUM($AC$10:$AC$29)*100,3)</f>
        <v>3.1360000000000001</v>
      </c>
      <c r="M9" s="38">
        <f t="shared" ref="M9:M28" si="4">($AC9*N9/100)</f>
        <v>62643.131447999993</v>
      </c>
      <c r="N9" s="39">
        <f>ROUND(SUM(M10:M29)/SUM($AC$10:$AC$29)*100,3)</f>
        <v>9.2899999999999991</v>
      </c>
      <c r="O9" s="38">
        <f t="shared" ref="O9:O28" si="5">($AC9*P9/100)</f>
        <v>110761.68753119999</v>
      </c>
      <c r="P9" s="39">
        <f>ROUND(SUM(O10:O29)/SUM($AC$10:$AC$29)*100,3)</f>
        <v>16.425999999999998</v>
      </c>
      <c r="Q9" s="38">
        <f t="shared" ref="Q9:Q28" si="6">($AC9*R9/100)</f>
        <v>107120.42908319998</v>
      </c>
      <c r="R9" s="39">
        <f>ROUND(SUM(Q10:Q29)/SUM($AC$10:$AC$29)*100,3)</f>
        <v>15.885999999999999</v>
      </c>
      <c r="S9" s="38">
        <f t="shared" ref="S9:S28" si="7">($AC9*T9/100)</f>
        <v>60883.189864799991</v>
      </c>
      <c r="T9" s="39">
        <f>ROUND(SUM(S10:S29)/SUM($AC$10:$AC$29)*100,3)</f>
        <v>9.0289999999999999</v>
      </c>
      <c r="U9" s="38">
        <f t="shared" ref="U9:U28" si="8">($AC9*V9/100)</f>
        <v>61038.280502399997</v>
      </c>
      <c r="V9" s="39">
        <f>ROUND(SUM(U10:U29)/SUM($AC$10:$AC$29)*100,3)</f>
        <v>9.0519999999999996</v>
      </c>
      <c r="W9" s="38">
        <f t="shared" ref="W9:W28" si="9">($AC9*X9/100)</f>
        <v>72373.383189600005</v>
      </c>
      <c r="X9" s="39">
        <f>ROUND(SUM(W10:W29)/SUM($AC$10:$AC$29)*100,3)</f>
        <v>10.733000000000001</v>
      </c>
      <c r="Y9" s="38">
        <f t="shared" ref="Y9:Y28" si="10">($AC9*Z9/100)</f>
        <v>45522.473671200009</v>
      </c>
      <c r="Z9" s="39">
        <f>ROUND(SUM(Y10:Y29)/SUM($AC$10:$AC$29)*100,3)</f>
        <v>6.7510000000000003</v>
      </c>
      <c r="AA9" s="38">
        <f t="shared" ref="AA9:AA28" si="11">($AC9*AB9/100)</f>
        <v>22859.011367999999</v>
      </c>
      <c r="AB9" s="39">
        <f>ROUND(SUM(AA10:AA29)/SUM($AC$10:$AC$29)*100,3)</f>
        <v>3.39</v>
      </c>
      <c r="AC9" s="38">
        <v>674307.12</v>
      </c>
      <c r="AD9" s="39">
        <f t="shared" ref="AD9:AD28" ca="1" si="12">AC9/$AC$30*100</f>
        <v>6.7392069589473609</v>
      </c>
      <c r="AE9" s="19"/>
      <c r="AF9" s="40">
        <f t="shared" ref="AF9:AF28" si="13">F9+H9+J9+P9+L9+N9+R9+T9+V9+X9+Z9+AB9</f>
        <v>100.00000000000001</v>
      </c>
      <c r="AG9" s="48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</row>
    <row r="10" spans="2:257" ht="15.75" x14ac:dyDescent="0.25">
      <c r="B10" s="35">
        <v>1</v>
      </c>
      <c r="C10" s="36" t="str">
        <f>SUM($A$9:B10)&amp;".0"</f>
        <v>2.0</v>
      </c>
      <c r="D10" s="37" t="s">
        <v>14</v>
      </c>
      <c r="E10" s="38">
        <f t="shared" si="0"/>
        <v>224267.83</v>
      </c>
      <c r="F10" s="39">
        <v>100</v>
      </c>
      <c r="G10" s="38">
        <f t="shared" si="1"/>
        <v>0</v>
      </c>
      <c r="H10" s="39"/>
      <c r="I10" s="38">
        <f t="shared" si="2"/>
        <v>0</v>
      </c>
      <c r="J10" s="39"/>
      <c r="K10" s="38">
        <f t="shared" si="3"/>
        <v>0</v>
      </c>
      <c r="L10" s="39"/>
      <c r="M10" s="38">
        <f t="shared" si="4"/>
        <v>0</v>
      </c>
      <c r="N10" s="39"/>
      <c r="O10" s="38">
        <f t="shared" si="5"/>
        <v>0</v>
      </c>
      <c r="P10" s="39"/>
      <c r="Q10" s="38">
        <f t="shared" si="6"/>
        <v>0</v>
      </c>
      <c r="R10" s="39"/>
      <c r="S10" s="38">
        <f t="shared" si="7"/>
        <v>0</v>
      </c>
      <c r="T10" s="39"/>
      <c r="U10" s="38">
        <f t="shared" si="8"/>
        <v>0</v>
      </c>
      <c r="V10" s="39"/>
      <c r="W10" s="38">
        <f t="shared" si="9"/>
        <v>0</v>
      </c>
      <c r="X10" s="39"/>
      <c r="Y10" s="38">
        <f t="shared" si="10"/>
        <v>0</v>
      </c>
      <c r="Z10" s="39"/>
      <c r="AA10" s="38">
        <f t="shared" si="11"/>
        <v>0</v>
      </c>
      <c r="AB10" s="39"/>
      <c r="AC10" s="38">
        <v>224267.83</v>
      </c>
      <c r="AD10" s="39">
        <f t="shared" ca="1" si="12"/>
        <v>2.2413930919252691</v>
      </c>
      <c r="AE10" s="19"/>
      <c r="AF10" s="40">
        <f t="shared" si="13"/>
        <v>100</v>
      </c>
      <c r="AG10" s="48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2:257" ht="15.75" x14ac:dyDescent="0.25">
      <c r="B11" s="35">
        <v>1</v>
      </c>
      <c r="C11" s="36" t="str">
        <f>SUM($A$9:B11)&amp;".0"</f>
        <v>3.0</v>
      </c>
      <c r="D11" s="37" t="s">
        <v>16</v>
      </c>
      <c r="E11" s="38">
        <f t="shared" si="0"/>
        <v>0</v>
      </c>
      <c r="F11" s="39"/>
      <c r="G11" s="38">
        <f t="shared" si="1"/>
        <v>187980.79500000001</v>
      </c>
      <c r="H11" s="39">
        <v>50</v>
      </c>
      <c r="I11" s="38">
        <f t="shared" si="2"/>
        <v>187980.79500000001</v>
      </c>
      <c r="J11" s="39">
        <v>50</v>
      </c>
      <c r="K11" s="38">
        <f t="shared" si="3"/>
        <v>0</v>
      </c>
      <c r="L11" s="39"/>
      <c r="M11" s="38">
        <f t="shared" si="4"/>
        <v>0</v>
      </c>
      <c r="N11" s="39"/>
      <c r="O11" s="38">
        <f t="shared" si="5"/>
        <v>0</v>
      </c>
      <c r="P11" s="39"/>
      <c r="Q11" s="38">
        <f t="shared" si="6"/>
        <v>0</v>
      </c>
      <c r="R11" s="39"/>
      <c r="S11" s="38">
        <f t="shared" si="7"/>
        <v>0</v>
      </c>
      <c r="T11" s="39"/>
      <c r="U11" s="38">
        <f t="shared" si="8"/>
        <v>0</v>
      </c>
      <c r="V11" s="39"/>
      <c r="W11" s="38">
        <f t="shared" si="9"/>
        <v>0</v>
      </c>
      <c r="X11" s="39"/>
      <c r="Y11" s="38">
        <f t="shared" si="10"/>
        <v>0</v>
      </c>
      <c r="Z11" s="39"/>
      <c r="AA11" s="38">
        <f t="shared" si="11"/>
        <v>0</v>
      </c>
      <c r="AB11" s="39"/>
      <c r="AC11" s="38">
        <v>375961.59</v>
      </c>
      <c r="AD11" s="39">
        <f t="shared" ca="1" si="12"/>
        <v>3.7574613829154209</v>
      </c>
      <c r="AE11" s="19"/>
      <c r="AF11" s="40">
        <f t="shared" si="13"/>
        <v>100</v>
      </c>
      <c r="AG11" s="48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</row>
    <row r="12" spans="2:257" ht="15.75" x14ac:dyDescent="0.25">
      <c r="B12" s="35">
        <v>1</v>
      </c>
      <c r="C12" s="36" t="str">
        <f>SUM($A$9:B12)&amp;".0"</f>
        <v>4.0</v>
      </c>
      <c r="D12" s="37" t="s">
        <v>18</v>
      </c>
      <c r="E12" s="38">
        <f t="shared" si="0"/>
        <v>198705.45</v>
      </c>
      <c r="F12" s="39">
        <v>100</v>
      </c>
      <c r="G12" s="38">
        <f t="shared" si="1"/>
        <v>0</v>
      </c>
      <c r="H12" s="39"/>
      <c r="I12" s="38">
        <f t="shared" si="2"/>
        <v>0</v>
      </c>
      <c r="J12" s="39"/>
      <c r="K12" s="38">
        <f t="shared" si="3"/>
        <v>0</v>
      </c>
      <c r="L12" s="39"/>
      <c r="M12" s="38">
        <f t="shared" si="4"/>
        <v>0</v>
      </c>
      <c r="N12" s="39"/>
      <c r="O12" s="38">
        <f t="shared" si="5"/>
        <v>0</v>
      </c>
      <c r="P12" s="39"/>
      <c r="Q12" s="38">
        <f t="shared" si="6"/>
        <v>0</v>
      </c>
      <c r="R12" s="39"/>
      <c r="S12" s="38">
        <f t="shared" si="7"/>
        <v>0</v>
      </c>
      <c r="T12" s="39"/>
      <c r="U12" s="38">
        <f t="shared" si="8"/>
        <v>0</v>
      </c>
      <c r="V12" s="39"/>
      <c r="W12" s="38">
        <f t="shared" si="9"/>
        <v>0</v>
      </c>
      <c r="X12" s="39"/>
      <c r="Y12" s="38">
        <f t="shared" si="10"/>
        <v>0</v>
      </c>
      <c r="Z12" s="39"/>
      <c r="AA12" s="38">
        <f t="shared" si="11"/>
        <v>0</v>
      </c>
      <c r="AB12" s="39"/>
      <c r="AC12" s="38">
        <v>198705.45</v>
      </c>
      <c r="AD12" s="39">
        <f t="shared" ca="1" si="12"/>
        <v>1.9859157818484359</v>
      </c>
      <c r="AE12" s="19"/>
      <c r="AF12" s="40">
        <f t="shared" si="13"/>
        <v>100</v>
      </c>
      <c r="AG12" s="48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</row>
    <row r="13" spans="2:257" ht="15.75" x14ac:dyDescent="0.25">
      <c r="B13" s="35">
        <v>1</v>
      </c>
      <c r="C13" s="36" t="str">
        <f>SUM($A$9:B13)&amp;".0"</f>
        <v>5.0</v>
      </c>
      <c r="D13" s="37" t="s">
        <v>26</v>
      </c>
      <c r="E13" s="38">
        <f t="shared" si="0"/>
        <v>16575.09</v>
      </c>
      <c r="F13" s="39">
        <v>100</v>
      </c>
      <c r="G13" s="38">
        <f t="shared" si="1"/>
        <v>0</v>
      </c>
      <c r="H13" s="39"/>
      <c r="I13" s="38">
        <f t="shared" si="2"/>
        <v>0</v>
      </c>
      <c r="J13" s="39"/>
      <c r="K13" s="38">
        <f t="shared" si="3"/>
        <v>0</v>
      </c>
      <c r="L13" s="39"/>
      <c r="M13" s="38">
        <f t="shared" si="4"/>
        <v>0</v>
      </c>
      <c r="N13" s="39"/>
      <c r="O13" s="38">
        <f t="shared" si="5"/>
        <v>0</v>
      </c>
      <c r="P13" s="39"/>
      <c r="Q13" s="38">
        <f t="shared" si="6"/>
        <v>0</v>
      </c>
      <c r="R13" s="39"/>
      <c r="S13" s="38">
        <f t="shared" si="7"/>
        <v>0</v>
      </c>
      <c r="T13" s="39"/>
      <c r="U13" s="38">
        <f t="shared" si="8"/>
        <v>0</v>
      </c>
      <c r="V13" s="39"/>
      <c r="W13" s="38">
        <f t="shared" si="9"/>
        <v>0</v>
      </c>
      <c r="X13" s="39"/>
      <c r="Y13" s="38">
        <f t="shared" si="10"/>
        <v>0</v>
      </c>
      <c r="Z13" s="39"/>
      <c r="AA13" s="38">
        <f t="shared" si="11"/>
        <v>0</v>
      </c>
      <c r="AB13" s="39"/>
      <c r="AC13" s="38">
        <v>16575.09</v>
      </c>
      <c r="AD13" s="39">
        <f t="shared" ca="1" si="12"/>
        <v>0.16565591339622637</v>
      </c>
      <c r="AE13" s="19"/>
      <c r="AF13" s="40">
        <f t="shared" si="13"/>
        <v>100</v>
      </c>
      <c r="AG13" s="48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</row>
    <row r="14" spans="2:257" ht="15.75" x14ac:dyDescent="0.25">
      <c r="B14" s="35">
        <v>1</v>
      </c>
      <c r="C14" s="36" t="str">
        <f>SUM($A$9:B14)&amp;".0"</f>
        <v>6.0</v>
      </c>
      <c r="D14" s="37" t="s">
        <v>28</v>
      </c>
      <c r="E14" s="38">
        <f t="shared" si="0"/>
        <v>0</v>
      </c>
      <c r="F14" s="39"/>
      <c r="G14" s="38">
        <f t="shared" si="1"/>
        <v>262125.95</v>
      </c>
      <c r="H14" s="39">
        <v>50</v>
      </c>
      <c r="I14" s="38">
        <f t="shared" si="2"/>
        <v>262125.95</v>
      </c>
      <c r="J14" s="39">
        <v>50</v>
      </c>
      <c r="K14" s="38">
        <f t="shared" si="3"/>
        <v>0</v>
      </c>
      <c r="L14" s="39"/>
      <c r="M14" s="38">
        <f t="shared" si="4"/>
        <v>0</v>
      </c>
      <c r="N14" s="39"/>
      <c r="O14" s="38">
        <f t="shared" si="5"/>
        <v>0</v>
      </c>
      <c r="P14" s="39"/>
      <c r="Q14" s="38">
        <f t="shared" si="6"/>
        <v>0</v>
      </c>
      <c r="R14" s="39"/>
      <c r="S14" s="38">
        <f t="shared" si="7"/>
        <v>0</v>
      </c>
      <c r="T14" s="39"/>
      <c r="U14" s="38">
        <f t="shared" si="8"/>
        <v>0</v>
      </c>
      <c r="V14" s="39"/>
      <c r="W14" s="38">
        <f t="shared" si="9"/>
        <v>0</v>
      </c>
      <c r="X14" s="39"/>
      <c r="Y14" s="38">
        <f t="shared" si="10"/>
        <v>0</v>
      </c>
      <c r="Z14" s="39"/>
      <c r="AA14" s="38">
        <f t="shared" si="11"/>
        <v>0</v>
      </c>
      <c r="AB14" s="39"/>
      <c r="AC14" s="38">
        <v>524251.9</v>
      </c>
      <c r="AD14" s="39">
        <f t="shared" ca="1" si="12"/>
        <v>5.2395146780021786</v>
      </c>
      <c r="AE14" s="19"/>
      <c r="AF14" s="40">
        <f t="shared" si="13"/>
        <v>100</v>
      </c>
      <c r="AG14" s="48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</row>
    <row r="15" spans="2:257" ht="15.75" x14ac:dyDescent="0.25">
      <c r="B15" s="35">
        <v>1</v>
      </c>
      <c r="C15" s="36" t="str">
        <f>SUM($A$9:B15)&amp;".0"</f>
        <v>7.0</v>
      </c>
      <c r="D15" s="37" t="s">
        <v>34</v>
      </c>
      <c r="E15" s="38">
        <f t="shared" si="0"/>
        <v>0</v>
      </c>
      <c r="F15" s="39"/>
      <c r="G15" s="38">
        <f t="shared" si="1"/>
        <v>0</v>
      </c>
      <c r="H15" s="39"/>
      <c r="I15" s="38">
        <f t="shared" si="2"/>
        <v>181953.26100000003</v>
      </c>
      <c r="J15" s="39">
        <v>30</v>
      </c>
      <c r="K15" s="38">
        <f t="shared" si="3"/>
        <v>212278.8045</v>
      </c>
      <c r="L15" s="39">
        <v>35</v>
      </c>
      <c r="M15" s="38">
        <f t="shared" si="4"/>
        <v>212278.8045</v>
      </c>
      <c r="N15" s="39">
        <v>35</v>
      </c>
      <c r="O15" s="38">
        <f t="shared" si="5"/>
        <v>0</v>
      </c>
      <c r="P15" s="39"/>
      <c r="Q15" s="38">
        <f t="shared" si="6"/>
        <v>0</v>
      </c>
      <c r="R15" s="39"/>
      <c r="S15" s="38">
        <f t="shared" si="7"/>
        <v>0</v>
      </c>
      <c r="T15" s="39"/>
      <c r="U15" s="38">
        <f t="shared" si="8"/>
        <v>0</v>
      </c>
      <c r="V15" s="39"/>
      <c r="W15" s="38">
        <f t="shared" si="9"/>
        <v>0</v>
      </c>
      <c r="X15" s="39"/>
      <c r="Y15" s="38">
        <f t="shared" si="10"/>
        <v>0</v>
      </c>
      <c r="Z15" s="39"/>
      <c r="AA15" s="38">
        <f t="shared" si="11"/>
        <v>0</v>
      </c>
      <c r="AB15" s="39"/>
      <c r="AC15" s="38">
        <v>606510.87</v>
      </c>
      <c r="AD15" s="39">
        <f t="shared" ca="1" si="12"/>
        <v>6.0616329778354086</v>
      </c>
      <c r="AE15" s="19"/>
      <c r="AF15" s="40">
        <f t="shared" si="13"/>
        <v>100</v>
      </c>
      <c r="AG15" s="48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</row>
    <row r="16" spans="2:257" ht="15.75" x14ac:dyDescent="0.25">
      <c r="B16" s="35">
        <v>1</v>
      </c>
      <c r="C16" s="36" t="str">
        <f>SUM($A$9:B16)&amp;".0"</f>
        <v>8.0</v>
      </c>
      <c r="D16" s="37" t="s">
        <v>36</v>
      </c>
      <c r="E16" s="38">
        <f t="shared" si="0"/>
        <v>0</v>
      </c>
      <c r="F16" s="39"/>
      <c r="G16" s="38">
        <f t="shared" si="1"/>
        <v>0</v>
      </c>
      <c r="H16" s="39"/>
      <c r="I16" s="38">
        <f t="shared" si="2"/>
        <v>0</v>
      </c>
      <c r="J16" s="39"/>
      <c r="K16" s="38">
        <f t="shared" si="3"/>
        <v>59572.235999999997</v>
      </c>
      <c r="L16" s="39">
        <v>30</v>
      </c>
      <c r="M16" s="38">
        <f t="shared" si="4"/>
        <v>69500.941999999995</v>
      </c>
      <c r="N16" s="39">
        <v>35</v>
      </c>
      <c r="O16" s="38">
        <f t="shared" si="5"/>
        <v>69500.941999999995</v>
      </c>
      <c r="P16" s="39">
        <v>35</v>
      </c>
      <c r="Q16" s="38">
        <f t="shared" si="6"/>
        <v>0</v>
      </c>
      <c r="R16" s="39"/>
      <c r="S16" s="38">
        <f t="shared" si="7"/>
        <v>0</v>
      </c>
      <c r="T16" s="39"/>
      <c r="U16" s="38">
        <f t="shared" si="8"/>
        <v>0</v>
      </c>
      <c r="V16" s="39"/>
      <c r="W16" s="38">
        <f t="shared" si="9"/>
        <v>0</v>
      </c>
      <c r="X16" s="39"/>
      <c r="Y16" s="38">
        <f t="shared" si="10"/>
        <v>0</v>
      </c>
      <c r="Z16" s="39"/>
      <c r="AA16" s="38">
        <f t="shared" si="11"/>
        <v>0</v>
      </c>
      <c r="AB16" s="39"/>
      <c r="AC16" s="38">
        <v>198574.12</v>
      </c>
      <c r="AD16" s="39">
        <f t="shared" ca="1" si="12"/>
        <v>1.9846032344591709</v>
      </c>
      <c r="AE16" s="19"/>
      <c r="AF16" s="40">
        <f t="shared" si="13"/>
        <v>100</v>
      </c>
      <c r="AG16" s="48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</row>
    <row r="17" spans="2:257" ht="15.75" x14ac:dyDescent="0.25">
      <c r="B17" s="35">
        <v>1</v>
      </c>
      <c r="C17" s="36" t="str">
        <f>SUM($A$9:B17)&amp;".0"</f>
        <v>9.0</v>
      </c>
      <c r="D17" s="37" t="s">
        <v>38</v>
      </c>
      <c r="E17" s="38">
        <f t="shared" si="0"/>
        <v>0</v>
      </c>
      <c r="F17" s="39"/>
      <c r="G17" s="38">
        <f t="shared" si="1"/>
        <v>0</v>
      </c>
      <c r="H17" s="39"/>
      <c r="I17" s="38">
        <f t="shared" si="2"/>
        <v>0</v>
      </c>
      <c r="J17" s="39"/>
      <c r="K17" s="38">
        <f t="shared" si="3"/>
        <v>0</v>
      </c>
      <c r="L17" s="39"/>
      <c r="M17" s="38">
        <f t="shared" si="4"/>
        <v>13243.49</v>
      </c>
      <c r="N17" s="39">
        <v>100</v>
      </c>
      <c r="O17" s="38">
        <f t="shared" si="5"/>
        <v>0</v>
      </c>
      <c r="P17" s="39"/>
      <c r="Q17" s="38">
        <f t="shared" si="6"/>
        <v>0</v>
      </c>
      <c r="R17" s="39"/>
      <c r="S17" s="38">
        <f t="shared" si="7"/>
        <v>0</v>
      </c>
      <c r="T17" s="39"/>
      <c r="U17" s="38">
        <f t="shared" si="8"/>
        <v>0</v>
      </c>
      <c r="V17" s="39"/>
      <c r="W17" s="38">
        <f t="shared" si="9"/>
        <v>0</v>
      </c>
      <c r="X17" s="39"/>
      <c r="Y17" s="38">
        <f t="shared" si="10"/>
        <v>0</v>
      </c>
      <c r="Z17" s="39"/>
      <c r="AA17" s="38">
        <f t="shared" si="11"/>
        <v>0</v>
      </c>
      <c r="AB17" s="39"/>
      <c r="AC17" s="38">
        <v>13243.49</v>
      </c>
      <c r="AD17" s="39">
        <f t="shared" ca="1" si="12"/>
        <v>0.13235900574318391</v>
      </c>
      <c r="AE17" s="19"/>
      <c r="AF17" s="40">
        <f t="shared" si="13"/>
        <v>100</v>
      </c>
      <c r="AG17" s="48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</row>
    <row r="18" spans="2:257" ht="15.75" x14ac:dyDescent="0.25">
      <c r="B18" s="35">
        <v>1</v>
      </c>
      <c r="C18" s="36" t="str">
        <f>SUM($A$9:B18)&amp;".0"</f>
        <v>10.0</v>
      </c>
      <c r="D18" s="37" t="s">
        <v>40</v>
      </c>
      <c r="E18" s="38">
        <f t="shared" si="0"/>
        <v>0</v>
      </c>
      <c r="F18" s="39"/>
      <c r="G18" s="38">
        <f t="shared" si="1"/>
        <v>0</v>
      </c>
      <c r="H18" s="39"/>
      <c r="I18" s="38">
        <f t="shared" si="2"/>
        <v>0</v>
      </c>
      <c r="J18" s="39"/>
      <c r="K18" s="38">
        <f t="shared" si="3"/>
        <v>0</v>
      </c>
      <c r="L18" s="39"/>
      <c r="M18" s="38">
        <f t="shared" si="4"/>
        <v>116613.78</v>
      </c>
      <c r="N18" s="39">
        <v>25</v>
      </c>
      <c r="O18" s="38">
        <f t="shared" si="5"/>
        <v>116613.78</v>
      </c>
      <c r="P18" s="39">
        <v>25</v>
      </c>
      <c r="Q18" s="38">
        <f t="shared" si="6"/>
        <v>116613.78</v>
      </c>
      <c r="R18" s="39">
        <v>25</v>
      </c>
      <c r="S18" s="38">
        <f t="shared" si="7"/>
        <v>116613.78</v>
      </c>
      <c r="T18" s="39">
        <v>25</v>
      </c>
      <c r="U18" s="38">
        <f t="shared" si="8"/>
        <v>0</v>
      </c>
      <c r="V18" s="39"/>
      <c r="W18" s="38">
        <f t="shared" si="9"/>
        <v>0</v>
      </c>
      <c r="X18" s="39"/>
      <c r="Y18" s="38">
        <f t="shared" si="10"/>
        <v>0</v>
      </c>
      <c r="Z18" s="39"/>
      <c r="AA18" s="38">
        <f t="shared" si="11"/>
        <v>0</v>
      </c>
      <c r="AB18" s="39"/>
      <c r="AC18" s="38">
        <v>466455.12</v>
      </c>
      <c r="AD18" s="39">
        <f t="shared" ca="1" si="12"/>
        <v>4.6618780930870587</v>
      </c>
      <c r="AE18" s="19"/>
      <c r="AF18" s="40">
        <f t="shared" si="13"/>
        <v>100</v>
      </c>
      <c r="AG18" s="48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</row>
    <row r="19" spans="2:257" ht="15.75" x14ac:dyDescent="0.25">
      <c r="B19" s="35">
        <v>1</v>
      </c>
      <c r="C19" s="36" t="str">
        <f>SUM($A$9:B19)&amp;".0"</f>
        <v>11.0</v>
      </c>
      <c r="D19" s="37" t="s">
        <v>42</v>
      </c>
      <c r="E19" s="38">
        <f t="shared" si="0"/>
        <v>0</v>
      </c>
      <c r="F19" s="39"/>
      <c r="G19" s="38">
        <f t="shared" si="1"/>
        <v>0</v>
      </c>
      <c r="H19" s="39"/>
      <c r="I19" s="38">
        <f t="shared" si="2"/>
        <v>0</v>
      </c>
      <c r="J19" s="39"/>
      <c r="K19" s="38">
        <f t="shared" si="3"/>
        <v>0</v>
      </c>
      <c r="L19" s="39"/>
      <c r="M19" s="38">
        <f t="shared" si="4"/>
        <v>0</v>
      </c>
      <c r="N19" s="39"/>
      <c r="O19" s="38">
        <f t="shared" si="5"/>
        <v>0</v>
      </c>
      <c r="P19" s="39"/>
      <c r="Q19" s="38">
        <f t="shared" si="6"/>
        <v>0</v>
      </c>
      <c r="R19" s="39"/>
      <c r="S19" s="38">
        <f t="shared" si="7"/>
        <v>0</v>
      </c>
      <c r="T19" s="39"/>
      <c r="U19" s="38">
        <f t="shared" si="8"/>
        <v>156838.25400000002</v>
      </c>
      <c r="V19" s="39">
        <v>20</v>
      </c>
      <c r="W19" s="38">
        <f t="shared" si="9"/>
        <v>313676.50800000003</v>
      </c>
      <c r="X19" s="39">
        <v>40</v>
      </c>
      <c r="Y19" s="38">
        <f t="shared" si="10"/>
        <v>313676.50800000003</v>
      </c>
      <c r="Z19" s="39">
        <v>40</v>
      </c>
      <c r="AA19" s="38">
        <f t="shared" si="11"/>
        <v>0</v>
      </c>
      <c r="AB19" s="39"/>
      <c r="AC19" s="38">
        <v>784191.27</v>
      </c>
      <c r="AD19" s="39">
        <f t="shared" ca="1" si="12"/>
        <v>7.8374187476023813</v>
      </c>
      <c r="AE19" s="19"/>
      <c r="AF19" s="40">
        <f t="shared" si="13"/>
        <v>100</v>
      </c>
      <c r="AG19" s="48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</row>
    <row r="20" spans="2:257" ht="15.75" x14ac:dyDescent="0.25">
      <c r="B20" s="35">
        <v>1</v>
      </c>
      <c r="C20" s="36" t="str">
        <f>SUM($A$9:B20)&amp;".0"</f>
        <v>12.0</v>
      </c>
      <c r="D20" s="37" t="s">
        <v>48</v>
      </c>
      <c r="E20" s="38">
        <f t="shared" si="0"/>
        <v>0</v>
      </c>
      <c r="F20" s="39"/>
      <c r="G20" s="38">
        <f t="shared" si="1"/>
        <v>0</v>
      </c>
      <c r="H20" s="39"/>
      <c r="I20" s="38">
        <f t="shared" si="2"/>
        <v>0</v>
      </c>
      <c r="J20" s="39"/>
      <c r="K20" s="38">
        <f t="shared" si="3"/>
        <v>0</v>
      </c>
      <c r="L20" s="39"/>
      <c r="M20" s="38">
        <f t="shared" si="4"/>
        <v>0</v>
      </c>
      <c r="N20" s="39"/>
      <c r="O20" s="38">
        <f t="shared" si="5"/>
        <v>19019.439999999999</v>
      </c>
      <c r="P20" s="39">
        <v>20</v>
      </c>
      <c r="Q20" s="38">
        <f t="shared" si="6"/>
        <v>38038.879999999997</v>
      </c>
      <c r="R20" s="39">
        <v>40</v>
      </c>
      <c r="S20" s="38">
        <f t="shared" si="7"/>
        <v>38038.879999999997</v>
      </c>
      <c r="T20" s="39">
        <v>40</v>
      </c>
      <c r="U20" s="38">
        <f t="shared" si="8"/>
        <v>0</v>
      </c>
      <c r="V20" s="39"/>
      <c r="W20" s="38">
        <f t="shared" si="9"/>
        <v>0</v>
      </c>
      <c r="X20" s="39"/>
      <c r="Y20" s="38">
        <f t="shared" si="10"/>
        <v>0</v>
      </c>
      <c r="Z20" s="39"/>
      <c r="AA20" s="38">
        <f t="shared" si="11"/>
        <v>0</v>
      </c>
      <c r="AB20" s="39"/>
      <c r="AC20" s="38">
        <v>95097.2</v>
      </c>
      <c r="AD20" s="39">
        <f t="shared" ca="1" si="12"/>
        <v>0.95042702799342971</v>
      </c>
      <c r="AE20" s="19"/>
      <c r="AF20" s="40">
        <f t="shared" si="13"/>
        <v>100</v>
      </c>
      <c r="AG20" s="48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</row>
    <row r="21" spans="2:257" ht="15.75" x14ac:dyDescent="0.25">
      <c r="B21" s="35">
        <v>1</v>
      </c>
      <c r="C21" s="36" t="str">
        <f>SUM($A$9:B21)&amp;".0"</f>
        <v>13.0</v>
      </c>
      <c r="D21" s="37" t="s">
        <v>54</v>
      </c>
      <c r="E21" s="38">
        <f t="shared" si="0"/>
        <v>0</v>
      </c>
      <c r="F21" s="39"/>
      <c r="G21" s="38">
        <f t="shared" si="1"/>
        <v>0</v>
      </c>
      <c r="H21" s="39"/>
      <c r="I21" s="38">
        <f t="shared" si="2"/>
        <v>0</v>
      </c>
      <c r="J21" s="39"/>
      <c r="K21" s="38">
        <f t="shared" si="3"/>
        <v>20740.68</v>
      </c>
      <c r="L21" s="39">
        <v>25</v>
      </c>
      <c r="M21" s="38">
        <f t="shared" si="4"/>
        <v>20740.68</v>
      </c>
      <c r="N21" s="39">
        <v>25</v>
      </c>
      <c r="O21" s="38">
        <f t="shared" si="5"/>
        <v>20740.68</v>
      </c>
      <c r="P21" s="39">
        <v>25</v>
      </c>
      <c r="Q21" s="38">
        <f t="shared" si="6"/>
        <v>20740.68</v>
      </c>
      <c r="R21" s="39">
        <v>25</v>
      </c>
      <c r="S21" s="38">
        <f t="shared" si="7"/>
        <v>0</v>
      </c>
      <c r="T21" s="39"/>
      <c r="U21" s="38">
        <f t="shared" si="8"/>
        <v>0</v>
      </c>
      <c r="V21" s="39"/>
      <c r="W21" s="38">
        <f t="shared" si="9"/>
        <v>0</v>
      </c>
      <c r="X21" s="39"/>
      <c r="Y21" s="38">
        <f t="shared" si="10"/>
        <v>0</v>
      </c>
      <c r="Z21" s="39"/>
      <c r="AA21" s="38">
        <f t="shared" si="11"/>
        <v>0</v>
      </c>
      <c r="AB21" s="39"/>
      <c r="AC21" s="38">
        <v>82962.720000000001</v>
      </c>
      <c r="AD21" s="39">
        <f t="shared" ca="1" si="12"/>
        <v>0.82915176686433545</v>
      </c>
      <c r="AE21" s="19"/>
      <c r="AF21" s="40">
        <f t="shared" si="13"/>
        <v>100</v>
      </c>
      <c r="AG21" s="48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</row>
    <row r="22" spans="2:257" ht="31.5" x14ac:dyDescent="0.25">
      <c r="B22" s="35">
        <v>1</v>
      </c>
      <c r="C22" s="36" t="str">
        <f>SUM($A$9:B22)&amp;".0"</f>
        <v>14.0</v>
      </c>
      <c r="D22" s="37" t="s">
        <v>56</v>
      </c>
      <c r="E22" s="38">
        <f t="shared" si="0"/>
        <v>0</v>
      </c>
      <c r="F22" s="39"/>
      <c r="G22" s="38">
        <f t="shared" si="1"/>
        <v>0</v>
      </c>
      <c r="H22" s="39"/>
      <c r="I22" s="38">
        <f t="shared" si="2"/>
        <v>0</v>
      </c>
      <c r="J22" s="39"/>
      <c r="K22" s="38">
        <f t="shared" si="3"/>
        <v>0</v>
      </c>
      <c r="L22" s="39"/>
      <c r="M22" s="38">
        <f t="shared" si="4"/>
        <v>0</v>
      </c>
      <c r="N22" s="39"/>
      <c r="O22" s="38">
        <f t="shared" si="5"/>
        <v>37061.35</v>
      </c>
      <c r="P22" s="39">
        <v>50</v>
      </c>
      <c r="Q22" s="38">
        <f t="shared" si="6"/>
        <v>37061.35</v>
      </c>
      <c r="R22" s="39">
        <v>50</v>
      </c>
      <c r="S22" s="38">
        <f t="shared" si="7"/>
        <v>0</v>
      </c>
      <c r="T22" s="39"/>
      <c r="U22" s="38">
        <f t="shared" si="8"/>
        <v>0</v>
      </c>
      <c r="V22" s="39"/>
      <c r="W22" s="38">
        <f t="shared" si="9"/>
        <v>0</v>
      </c>
      <c r="X22" s="39"/>
      <c r="Y22" s="38">
        <f t="shared" si="10"/>
        <v>0</v>
      </c>
      <c r="Z22" s="39"/>
      <c r="AA22" s="38">
        <f t="shared" si="11"/>
        <v>0</v>
      </c>
      <c r="AB22" s="39"/>
      <c r="AC22" s="38">
        <v>74122.7</v>
      </c>
      <c r="AD22" s="39">
        <f t="shared" ca="1" si="12"/>
        <v>0.74080222622588887</v>
      </c>
      <c r="AE22" s="19"/>
      <c r="AF22" s="40">
        <f t="shared" si="13"/>
        <v>100</v>
      </c>
      <c r="AG22" s="48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</row>
    <row r="23" spans="2:257" ht="31.5" x14ac:dyDescent="0.25">
      <c r="B23" s="35">
        <v>1</v>
      </c>
      <c r="C23" s="36" t="str">
        <f>SUM($A$9:B23)&amp;".0"</f>
        <v>15.0</v>
      </c>
      <c r="D23" s="37" t="s">
        <v>58</v>
      </c>
      <c r="E23" s="38">
        <f t="shared" si="0"/>
        <v>0</v>
      </c>
      <c r="F23" s="39"/>
      <c r="G23" s="38">
        <f t="shared" si="1"/>
        <v>0</v>
      </c>
      <c r="H23" s="39"/>
      <c r="I23" s="38">
        <f t="shared" si="2"/>
        <v>0</v>
      </c>
      <c r="J23" s="39"/>
      <c r="K23" s="38">
        <f t="shared" si="3"/>
        <v>0</v>
      </c>
      <c r="L23" s="39"/>
      <c r="M23" s="38">
        <f t="shared" si="4"/>
        <v>214825.85800000001</v>
      </c>
      <c r="N23" s="39">
        <v>20</v>
      </c>
      <c r="O23" s="38">
        <f t="shared" si="5"/>
        <v>429651.71600000001</v>
      </c>
      <c r="P23" s="39">
        <v>40</v>
      </c>
      <c r="Q23" s="38">
        <f t="shared" si="6"/>
        <v>429651.71600000001</v>
      </c>
      <c r="R23" s="39">
        <v>40</v>
      </c>
      <c r="S23" s="38">
        <f t="shared" si="7"/>
        <v>0</v>
      </c>
      <c r="T23" s="39"/>
      <c r="U23" s="38">
        <f t="shared" si="8"/>
        <v>0</v>
      </c>
      <c r="V23" s="39"/>
      <c r="W23" s="38">
        <f t="shared" si="9"/>
        <v>0</v>
      </c>
      <c r="X23" s="39"/>
      <c r="Y23" s="38">
        <f t="shared" si="10"/>
        <v>0</v>
      </c>
      <c r="Z23" s="39"/>
      <c r="AA23" s="38">
        <f t="shared" si="11"/>
        <v>0</v>
      </c>
      <c r="AB23" s="39"/>
      <c r="AC23" s="38">
        <v>1074129.29</v>
      </c>
      <c r="AD23" s="39">
        <f t="shared" ca="1" si="12"/>
        <v>10.735137404417721</v>
      </c>
      <c r="AE23" s="19"/>
      <c r="AF23" s="40">
        <f t="shared" si="13"/>
        <v>100</v>
      </c>
      <c r="AG23" s="48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</row>
    <row r="24" spans="2:257" ht="31.5" x14ac:dyDescent="0.25">
      <c r="B24" s="35">
        <v>1</v>
      </c>
      <c r="C24" s="36" t="str">
        <f>SUM($A$9:B24)&amp;".0"</f>
        <v>16.0</v>
      </c>
      <c r="D24" s="37" t="s">
        <v>74</v>
      </c>
      <c r="E24" s="38">
        <f t="shared" si="0"/>
        <v>0</v>
      </c>
      <c r="F24" s="39"/>
      <c r="G24" s="38">
        <f t="shared" si="1"/>
        <v>0</v>
      </c>
      <c r="H24" s="39"/>
      <c r="I24" s="38">
        <f t="shared" si="2"/>
        <v>0</v>
      </c>
      <c r="J24" s="39"/>
      <c r="K24" s="38">
        <f t="shared" si="3"/>
        <v>0</v>
      </c>
      <c r="L24" s="39"/>
      <c r="M24" s="38">
        <f t="shared" si="4"/>
        <v>1026.336</v>
      </c>
      <c r="N24" s="39">
        <v>20</v>
      </c>
      <c r="O24" s="38">
        <f t="shared" si="5"/>
        <v>2052.672</v>
      </c>
      <c r="P24" s="39">
        <v>40</v>
      </c>
      <c r="Q24" s="38">
        <f t="shared" si="6"/>
        <v>2052.672</v>
      </c>
      <c r="R24" s="39">
        <v>40</v>
      </c>
      <c r="S24" s="38">
        <f t="shared" si="7"/>
        <v>0</v>
      </c>
      <c r="T24" s="39"/>
      <c r="U24" s="38">
        <f t="shared" si="8"/>
        <v>0</v>
      </c>
      <c r="V24" s="39"/>
      <c r="W24" s="38">
        <f t="shared" si="9"/>
        <v>0</v>
      </c>
      <c r="X24" s="39"/>
      <c r="Y24" s="38">
        <f t="shared" si="10"/>
        <v>0</v>
      </c>
      <c r="Z24" s="39"/>
      <c r="AA24" s="38">
        <f t="shared" si="11"/>
        <v>0</v>
      </c>
      <c r="AB24" s="39"/>
      <c r="AC24" s="38">
        <v>5131.68</v>
      </c>
      <c r="AD24" s="39">
        <f t="shared" ca="1" si="12"/>
        <v>5.1287391963310419E-2</v>
      </c>
      <c r="AE24" s="19"/>
      <c r="AF24" s="40">
        <f t="shared" si="13"/>
        <v>100</v>
      </c>
      <c r="AG24" s="48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</row>
    <row r="25" spans="2:257" ht="31.5" x14ac:dyDescent="0.25">
      <c r="B25" s="35">
        <v>1</v>
      </c>
      <c r="C25" s="36" t="str">
        <f>SUM($A$9:B25)&amp;".0"</f>
        <v>17.0</v>
      </c>
      <c r="D25" s="37" t="s">
        <v>76</v>
      </c>
      <c r="E25" s="38">
        <f t="shared" si="0"/>
        <v>0</v>
      </c>
      <c r="F25" s="39"/>
      <c r="G25" s="38">
        <f t="shared" si="1"/>
        <v>0</v>
      </c>
      <c r="H25" s="39"/>
      <c r="I25" s="38">
        <f t="shared" si="2"/>
        <v>0</v>
      </c>
      <c r="J25" s="39"/>
      <c r="K25" s="38">
        <f t="shared" si="3"/>
        <v>0</v>
      </c>
      <c r="L25" s="39"/>
      <c r="M25" s="38">
        <f t="shared" si="4"/>
        <v>218670.99399999998</v>
      </c>
      <c r="N25" s="39">
        <v>20</v>
      </c>
      <c r="O25" s="38">
        <f t="shared" si="5"/>
        <v>437341.98799999995</v>
      </c>
      <c r="P25" s="39">
        <v>40</v>
      </c>
      <c r="Q25" s="38">
        <f t="shared" si="6"/>
        <v>437341.98799999995</v>
      </c>
      <c r="R25" s="39">
        <v>40</v>
      </c>
      <c r="S25" s="38">
        <f t="shared" si="7"/>
        <v>0</v>
      </c>
      <c r="T25" s="39"/>
      <c r="U25" s="38">
        <f t="shared" si="8"/>
        <v>0</v>
      </c>
      <c r="V25" s="39"/>
      <c r="W25" s="38">
        <f t="shared" si="9"/>
        <v>0</v>
      </c>
      <c r="X25" s="39"/>
      <c r="Y25" s="38">
        <f t="shared" si="10"/>
        <v>0</v>
      </c>
      <c r="Z25" s="39"/>
      <c r="AA25" s="38">
        <f t="shared" si="11"/>
        <v>0</v>
      </c>
      <c r="AB25" s="39"/>
      <c r="AC25" s="38">
        <v>1093354.97</v>
      </c>
      <c r="AD25" s="39">
        <f t="shared" ca="1" si="12"/>
        <v>10.927284028120129</v>
      </c>
      <c r="AE25" s="19"/>
      <c r="AF25" s="40">
        <f t="shared" si="13"/>
        <v>100</v>
      </c>
      <c r="AG25" s="48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</row>
    <row r="26" spans="2:257" ht="15.75" x14ac:dyDescent="0.25">
      <c r="B26" s="35">
        <v>1</v>
      </c>
      <c r="C26" s="36" t="str">
        <f>SUM($A$9:B26)&amp;".0"</f>
        <v>18.0</v>
      </c>
      <c r="D26" s="37" t="s">
        <v>87</v>
      </c>
      <c r="E26" s="38">
        <f t="shared" si="0"/>
        <v>0</v>
      </c>
      <c r="F26" s="39"/>
      <c r="G26" s="38">
        <f t="shared" si="1"/>
        <v>0</v>
      </c>
      <c r="H26" s="39"/>
      <c r="I26" s="38">
        <f t="shared" si="2"/>
        <v>0</v>
      </c>
      <c r="J26" s="39"/>
      <c r="K26" s="38">
        <f t="shared" si="3"/>
        <v>0</v>
      </c>
      <c r="L26" s="39"/>
      <c r="M26" s="38">
        <f t="shared" si="4"/>
        <v>0</v>
      </c>
      <c r="N26" s="39"/>
      <c r="O26" s="38">
        <f t="shared" si="5"/>
        <v>400843.14600000001</v>
      </c>
      <c r="P26" s="39">
        <v>20</v>
      </c>
      <c r="Q26" s="38">
        <f t="shared" si="6"/>
        <v>400843.14600000001</v>
      </c>
      <c r="R26" s="39">
        <v>20</v>
      </c>
      <c r="S26" s="38">
        <f t="shared" si="7"/>
        <v>400843.14600000001</v>
      </c>
      <c r="T26" s="39">
        <v>20</v>
      </c>
      <c r="U26" s="38">
        <f t="shared" si="8"/>
        <v>400843.14600000001</v>
      </c>
      <c r="V26" s="39">
        <v>20</v>
      </c>
      <c r="W26" s="38">
        <f t="shared" si="9"/>
        <v>400843.14600000001</v>
      </c>
      <c r="X26" s="39">
        <v>20</v>
      </c>
      <c r="Y26" s="38">
        <f t="shared" si="10"/>
        <v>0</v>
      </c>
      <c r="Z26" s="39"/>
      <c r="AA26" s="38">
        <f t="shared" si="11"/>
        <v>0</v>
      </c>
      <c r="AB26" s="39"/>
      <c r="AC26" s="38">
        <v>2004215.73</v>
      </c>
      <c r="AD26" s="39">
        <f t="shared" ca="1" si="12"/>
        <v>20.030671772897438</v>
      </c>
      <c r="AE26" s="19"/>
      <c r="AF26" s="40">
        <f t="shared" si="13"/>
        <v>100</v>
      </c>
      <c r="AG26" s="48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</row>
    <row r="27" spans="2:257" ht="31.5" x14ac:dyDescent="0.25">
      <c r="B27" s="35">
        <v>1</v>
      </c>
      <c r="C27" s="36" t="str">
        <f>SUM($A$9:B27)&amp;".0"</f>
        <v>19.0</v>
      </c>
      <c r="D27" s="37" t="s">
        <v>99</v>
      </c>
      <c r="E27" s="38">
        <f t="shared" si="0"/>
        <v>0</v>
      </c>
      <c r="F27" s="39"/>
      <c r="G27" s="38">
        <f t="shared" si="1"/>
        <v>0</v>
      </c>
      <c r="H27" s="39"/>
      <c r="I27" s="38">
        <f t="shared" si="2"/>
        <v>0</v>
      </c>
      <c r="J27" s="39"/>
      <c r="K27" s="38">
        <f t="shared" si="3"/>
        <v>0</v>
      </c>
      <c r="L27" s="39"/>
      <c r="M27" s="38">
        <f t="shared" si="4"/>
        <v>0</v>
      </c>
      <c r="N27" s="39"/>
      <c r="O27" s="38">
        <f t="shared" si="5"/>
        <v>0</v>
      </c>
      <c r="P27" s="39"/>
      <c r="Q27" s="38">
        <f t="shared" si="6"/>
        <v>0</v>
      </c>
      <c r="R27" s="39"/>
      <c r="S27" s="38">
        <f t="shared" si="7"/>
        <v>0</v>
      </c>
      <c r="T27" s="39"/>
      <c r="U27" s="38">
        <f t="shared" si="8"/>
        <v>0</v>
      </c>
      <c r="V27" s="39"/>
      <c r="W27" s="38">
        <f t="shared" si="9"/>
        <v>0</v>
      </c>
      <c r="X27" s="39"/>
      <c r="Y27" s="38">
        <f t="shared" si="10"/>
        <v>29287.599999999999</v>
      </c>
      <c r="Z27" s="39">
        <v>50</v>
      </c>
      <c r="AA27" s="38">
        <f t="shared" si="11"/>
        <v>29287.599999999999</v>
      </c>
      <c r="AB27" s="39">
        <v>50</v>
      </c>
      <c r="AC27" s="38">
        <v>58575.199999999997</v>
      </c>
      <c r="AD27" s="39">
        <f t="shared" ca="1" si="12"/>
        <v>0.58541632403604671</v>
      </c>
      <c r="AE27" s="19"/>
      <c r="AF27" s="40">
        <f t="shared" si="13"/>
        <v>100</v>
      </c>
      <c r="AG27" s="48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</row>
    <row r="28" spans="2:257" ht="15.75" x14ac:dyDescent="0.25">
      <c r="B28" s="35">
        <v>1</v>
      </c>
      <c r="C28" s="36" t="str">
        <f>SUM($A$9:B28)&amp;".0"</f>
        <v>20.0</v>
      </c>
      <c r="D28" s="37" t="s">
        <v>101</v>
      </c>
      <c r="E28" s="38">
        <f t="shared" si="0"/>
        <v>0</v>
      </c>
      <c r="F28" s="39"/>
      <c r="G28" s="38">
        <f t="shared" si="1"/>
        <v>0</v>
      </c>
      <c r="H28" s="39"/>
      <c r="I28" s="38">
        <f t="shared" si="2"/>
        <v>0</v>
      </c>
      <c r="J28" s="39"/>
      <c r="K28" s="38">
        <f t="shared" si="3"/>
        <v>0</v>
      </c>
      <c r="L28" s="39"/>
      <c r="M28" s="38">
        <f t="shared" si="4"/>
        <v>0</v>
      </c>
      <c r="N28" s="39"/>
      <c r="O28" s="38">
        <f t="shared" si="5"/>
        <v>0</v>
      </c>
      <c r="P28" s="39"/>
      <c r="Q28" s="38">
        <f t="shared" si="6"/>
        <v>0</v>
      </c>
      <c r="R28" s="39"/>
      <c r="S28" s="38">
        <f t="shared" si="7"/>
        <v>287020.12599999999</v>
      </c>
      <c r="T28" s="39">
        <v>20</v>
      </c>
      <c r="U28" s="38">
        <f t="shared" si="8"/>
        <v>287020.12599999999</v>
      </c>
      <c r="V28" s="39">
        <v>20</v>
      </c>
      <c r="W28" s="38">
        <f t="shared" si="9"/>
        <v>287020.12599999999</v>
      </c>
      <c r="X28" s="39">
        <v>20</v>
      </c>
      <c r="Y28" s="38">
        <f t="shared" si="10"/>
        <v>287020.12599999999</v>
      </c>
      <c r="Z28" s="39">
        <v>20</v>
      </c>
      <c r="AA28" s="38">
        <f t="shared" si="11"/>
        <v>287020.12599999999</v>
      </c>
      <c r="AB28" s="39">
        <v>20</v>
      </c>
      <c r="AC28" s="38">
        <v>1435100.63</v>
      </c>
      <c r="AD28" s="39">
        <f t="shared" ca="1" si="12"/>
        <v>14.342782191719616</v>
      </c>
      <c r="AE28" s="19"/>
      <c r="AF28" s="40">
        <f t="shared" si="13"/>
        <v>100</v>
      </c>
      <c r="AG28" s="48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</row>
    <row r="29" spans="2:257" s="41" customFormat="1" ht="6" customHeight="1" x14ac:dyDescent="0.2">
      <c r="C29" s="42"/>
      <c r="D29" s="43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5"/>
      <c r="AE29" s="46"/>
      <c r="AF29" s="40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  <c r="HS29" s="46"/>
      <c r="HT29" s="46"/>
      <c r="HU29" s="46"/>
      <c r="HV29" s="46"/>
      <c r="HW29" s="46"/>
      <c r="HX29" s="46"/>
      <c r="HY29" s="46"/>
      <c r="HZ29" s="46"/>
      <c r="IA29" s="46"/>
      <c r="IB29" s="46"/>
      <c r="IC29" s="46"/>
      <c r="ID29" s="46"/>
      <c r="IE29" s="46"/>
      <c r="IF29" s="46"/>
      <c r="IG29" s="46"/>
      <c r="IH29" s="46"/>
      <c r="II29" s="46"/>
      <c r="IJ29" s="46"/>
      <c r="IK29" s="46"/>
      <c r="IL29" s="46"/>
      <c r="IM29" s="46"/>
      <c r="IN29" s="46"/>
      <c r="IO29" s="46"/>
      <c r="IP29" s="46"/>
      <c r="IQ29" s="46"/>
      <c r="IR29" s="46"/>
      <c r="IS29" s="46"/>
      <c r="IT29" s="46"/>
      <c r="IU29" s="46"/>
      <c r="IV29" s="46"/>
      <c r="IW29" s="46"/>
    </row>
    <row r="30" spans="2:257" ht="15.75" x14ac:dyDescent="0.25">
      <c r="C30" s="64" t="s">
        <v>127</v>
      </c>
      <c r="D30" s="64"/>
      <c r="E30" s="47">
        <f ca="1">SUM(E9:OFFSET(E30,-1,0))</f>
        <v>471308.23535200005</v>
      </c>
      <c r="F30" s="47">
        <f ca="1">E30/AC30*100</f>
        <v>4.7103814349363526</v>
      </c>
      <c r="G30" s="47">
        <f ca="1">SUM(G9:OFFSET(G30,-1,0))</f>
        <v>482635.32046880003</v>
      </c>
      <c r="H30" s="47">
        <f ca="1">G30/AC30*100</f>
        <v>4.8235873741584205</v>
      </c>
      <c r="I30" s="47">
        <f ca="1">SUM(I9:OFFSET(I30,-1,0))</f>
        <v>677730.82723760011</v>
      </c>
      <c r="J30" s="47">
        <f ca="1">I30/AC30*100</f>
        <v>6.7734244111389286</v>
      </c>
      <c r="K30" s="47">
        <f ca="1">SUM(K9:OFFSET(K30,-1,0))</f>
        <v>313737.99178320001</v>
      </c>
      <c r="L30" s="47">
        <f ca="1">K30/AC30*100</f>
        <v>3.1355819845288173</v>
      </c>
      <c r="M30" s="47">
        <f ca="1">SUM(M9:OFFSET(M30,-1,0))</f>
        <v>929544.01594800001</v>
      </c>
      <c r="N30" s="47">
        <f ca="1">M30/AC30*100</f>
        <v>9.2901132364205772</v>
      </c>
      <c r="O30" s="47">
        <f ca="1">SUM(O9:OFFSET(O30,-1,0))</f>
        <v>1643587.4015311999</v>
      </c>
      <c r="P30" s="47">
        <f ca="1">O30/AC30*100</f>
        <v>16.426455135216834</v>
      </c>
      <c r="Q30" s="47">
        <f ca="1">SUM(Q9:OFFSET(Q30,-1,0))</f>
        <v>1589464.6410831998</v>
      </c>
      <c r="R30" s="47">
        <f ca="1">Q30/AC30*100</f>
        <v>15.885537691176493</v>
      </c>
      <c r="S30" s="47">
        <f ca="1">SUM(S9:OFFSET(S30,-1,0))</f>
        <v>903399.12186479988</v>
      </c>
      <c r="T30" s="47">
        <f ca="1">S30/AC30*100</f>
        <v>9.0288141237159039</v>
      </c>
      <c r="U30" s="47">
        <f ca="1">SUM(U9:OFFSET(U30,-1,0))</f>
        <v>905739.80650239997</v>
      </c>
      <c r="V30" s="47">
        <f ca="1">U30/AC30*100</f>
        <v>9.0522075563678008</v>
      </c>
      <c r="W30" s="47">
        <f ca="1">SUM(W9:OFFSET(W30,-1,0))</f>
        <v>1073913.1631896</v>
      </c>
      <c r="X30" s="47">
        <f ca="1">W30/AC30*100</f>
        <v>10.732977374868184</v>
      </c>
      <c r="Y30" s="47">
        <f ca="1">SUM(Y9:OFFSET(Y30,-1,0))</f>
        <v>675506.70767119993</v>
      </c>
      <c r="Z30" s="47">
        <f ca="1">Y30/AC30*100</f>
        <v>6.7511959612014349</v>
      </c>
      <c r="AA30" s="47">
        <f ca="1">SUM(AA9:OFFSET(AA30,-1,0))</f>
        <v>339166.73736799997</v>
      </c>
      <c r="AB30" s="47">
        <f ca="1">AA30/AC30*100</f>
        <v>3.3897237162702618</v>
      </c>
      <c r="AC30" s="47">
        <f ca="1">SUM(AC9:OFFSET(AC30,-1,0))</f>
        <v>10005733.969999999</v>
      </c>
      <c r="AD30" s="47">
        <f ca="1">SUM(AD9:AD29)</f>
        <v>100.00000000000001</v>
      </c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</row>
    <row r="31" spans="2:257" ht="15.75" x14ac:dyDescent="0.25">
      <c r="C31" s="64" t="s">
        <v>128</v>
      </c>
      <c r="D31" s="64"/>
      <c r="E31" s="47">
        <f ca="1">E30</f>
        <v>471308.23535200005</v>
      </c>
      <c r="F31" s="47">
        <f ca="1">F30</f>
        <v>4.7103814349363526</v>
      </c>
      <c r="G31" s="47">
        <f ca="1">E30+G30</f>
        <v>953943.55582080013</v>
      </c>
      <c r="H31" s="47">
        <f ca="1">G31/AC30*100</f>
        <v>9.533968809094775</v>
      </c>
      <c r="I31" s="47">
        <f ca="1">I30+G31</f>
        <v>1631674.3830584004</v>
      </c>
      <c r="J31" s="47">
        <f ca="1">I31/AC30*100</f>
        <v>16.307393220233703</v>
      </c>
      <c r="K31" s="47">
        <f ca="1">K30+I31</f>
        <v>1945412.3748416004</v>
      </c>
      <c r="L31" s="47">
        <f ca="1">K31/AC30*100</f>
        <v>19.442975204762522</v>
      </c>
      <c r="M31" s="47">
        <f ca="1">K31+M30</f>
        <v>2874956.3907896006</v>
      </c>
      <c r="N31" s="47">
        <f ca="1">M31/AC30*100</f>
        <v>28.733088441183103</v>
      </c>
      <c r="O31" s="47">
        <f ca="1">O30+M31</f>
        <v>4518543.7923208009</v>
      </c>
      <c r="P31" s="47">
        <f ca="1">O31/AC30*100</f>
        <v>45.159543576399933</v>
      </c>
      <c r="Q31" s="47">
        <f ca="1">Q30+O31</f>
        <v>6108008.4334040005</v>
      </c>
      <c r="R31" s="47">
        <f ca="1">Q31/AC30*100</f>
        <v>61.045081267576428</v>
      </c>
      <c r="S31" s="47">
        <f ca="1">S30+Q31</f>
        <v>7011407.5552687999</v>
      </c>
      <c r="T31" s="47">
        <f ca="1">S31/AC30*100</f>
        <v>70.073895391292325</v>
      </c>
      <c r="U31" s="47">
        <f ca="1">U30+S31</f>
        <v>7917147.3617711999</v>
      </c>
      <c r="V31" s="47">
        <f ca="1">U31/AC30*100</f>
        <v>79.126102947660129</v>
      </c>
      <c r="W31" s="47">
        <f ca="1">W30+U31</f>
        <v>8991060.5249607991</v>
      </c>
      <c r="X31" s="47">
        <f ca="1">W31/AC30*100</f>
        <v>89.8590803225283</v>
      </c>
      <c r="Y31" s="47">
        <f ca="1">Y30+W31</f>
        <v>9666567.232632</v>
      </c>
      <c r="Z31" s="47">
        <f ca="1">Y31/AC30*100</f>
        <v>96.610276283729746</v>
      </c>
      <c r="AA31" s="47">
        <f ca="1">AA30+Y31</f>
        <v>10005733.970000001</v>
      </c>
      <c r="AB31" s="47">
        <f ca="1">AA31/AC30*100</f>
        <v>100.00000000000003</v>
      </c>
      <c r="AC31" s="47">
        <f ca="1">AC30</f>
        <v>10005733.969999999</v>
      </c>
      <c r="AD31" s="47">
        <f ca="1">AD30</f>
        <v>100.00000000000001</v>
      </c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</row>
  </sheetData>
  <mergeCells count="3">
    <mergeCell ref="C6:AD6"/>
    <mergeCell ref="C30:D30"/>
    <mergeCell ref="C31:D31"/>
  </mergeCells>
  <printOptions horizontalCentered="1"/>
  <pageMargins left="0.19685039370078741" right="0.19685039370078741" top="0.78740157480314965" bottom="0.78740157480314965" header="0.19685039370078741" footer="0.19685039370078741"/>
  <pageSetup paperSize="8" scale="53" fitToHeight="100" orientation="landscape" r:id="rId1"/>
  <headerFooter scaleWithDoc="0" alignWithMargins="0">
    <oddHeader>&amp;RPágina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Resumo do Orçamento</vt:lpstr>
      <vt:lpstr>CRONOGRAMA (2)</vt:lpstr>
      <vt:lpstr>'CRONOGRAMA (2)'!Area_de_impressao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Délcio Mueller</cp:lastModifiedBy>
  <cp:revision>0</cp:revision>
  <cp:lastPrinted>2024-02-22T20:56:28Z</cp:lastPrinted>
  <dcterms:created xsi:type="dcterms:W3CDTF">2024-02-18T14:17:29Z</dcterms:created>
  <dcterms:modified xsi:type="dcterms:W3CDTF">2024-02-27T13:28:28Z</dcterms:modified>
</cp:coreProperties>
</file>